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gity\AppData\Local\Microsoft\Windows\INetCache\Content.Outlook\W7Q7321B\"/>
    </mc:Choice>
  </mc:AlternateContent>
  <xr:revisionPtr revIDLastSave="0" documentId="8_{4DDF3381-A696-452B-89AD-0E7A66BE4011}" xr6:coauthVersionLast="36" xr6:coauthVersionMax="36" xr10:uidLastSave="{00000000-0000-0000-0000-000000000000}"/>
  <bookViews>
    <workbookView xWindow="0" yWindow="0" windowWidth="25200" windowHeight="11805" xr2:uid="{00000000-000D-0000-FFFF-FFFF00000000}"/>
  </bookViews>
  <sheets>
    <sheet name="ריכוז שנתי" sheetId="1" r:id="rId1"/>
    <sheet name="גיליון 2" sheetId="2" r:id="rId2"/>
    <sheet name="גיליון3" sheetId="3" r:id="rId3"/>
  </sheets>
  <definedNames>
    <definedName name="_xlnm.Print_Titles" localSheetId="0">'ריכוז שנתי'!$A:$C,'ריכוז שנתי'!$1:$3</definedName>
  </definedNames>
  <calcPr calcId="191029"/>
</workbook>
</file>

<file path=xl/calcChain.xml><?xml version="1.0" encoding="utf-8"?>
<calcChain xmlns="http://schemas.openxmlformats.org/spreadsheetml/2006/main">
  <c r="O111" i="1" l="1"/>
  <c r="N109" i="1" l="1"/>
  <c r="S109" i="1" l="1"/>
  <c r="P109" i="1" l="1"/>
  <c r="J105" i="1" l="1"/>
  <c r="H109" i="1"/>
  <c r="G109" i="1"/>
  <c r="F109" i="1" l="1"/>
  <c r="D95" i="1" l="1"/>
  <c r="T120" i="1" l="1"/>
  <c r="H81" i="1" l="1"/>
  <c r="H75" i="1"/>
  <c r="H64" i="1"/>
  <c r="H57" i="1"/>
  <c r="H53" i="1"/>
  <c r="H40" i="1"/>
  <c r="H34" i="1"/>
  <c r="H23" i="1"/>
  <c r="H13" i="1"/>
  <c r="H44" i="1" l="1"/>
  <c r="H85" i="1"/>
  <c r="H120" i="1" s="1"/>
  <c r="D19" i="3" l="1"/>
  <c r="E19" i="3" s="1"/>
  <c r="G19" i="3" s="1"/>
  <c r="E85" i="3"/>
  <c r="F85" i="3"/>
  <c r="G85" i="3"/>
  <c r="E83" i="3"/>
  <c r="G83" i="3" s="1"/>
  <c r="E75" i="3"/>
  <c r="F75" i="3"/>
  <c r="G75" i="3"/>
  <c r="E64" i="3"/>
  <c r="F64" i="3"/>
  <c r="G64" i="3"/>
  <c r="E57" i="3"/>
  <c r="F57" i="3"/>
  <c r="G57" i="3"/>
  <c r="E53" i="3"/>
  <c r="F53" i="3"/>
  <c r="G53" i="3"/>
  <c r="E80" i="3"/>
  <c r="G80" i="3" s="1"/>
  <c r="E79" i="3"/>
  <c r="G79" i="3" s="1"/>
  <c r="E78" i="3"/>
  <c r="G78" i="3" s="1"/>
  <c r="E74" i="3"/>
  <c r="G74" i="3" s="1"/>
  <c r="E73" i="3"/>
  <c r="G73" i="3" s="1"/>
  <c r="G72" i="3"/>
  <c r="E72" i="3"/>
  <c r="E71" i="3"/>
  <c r="G71" i="3" s="1"/>
  <c r="E70" i="3"/>
  <c r="G70" i="3" s="1"/>
  <c r="E69" i="3"/>
  <c r="G69" i="3" s="1"/>
  <c r="G68" i="3"/>
  <c r="E68" i="3"/>
  <c r="E63" i="3"/>
  <c r="G63" i="3" s="1"/>
  <c r="E62" i="3"/>
  <c r="G62" i="3" s="1"/>
  <c r="E61" i="3"/>
  <c r="G61" i="3" s="1"/>
  <c r="E56" i="3"/>
  <c r="G56" i="3" s="1"/>
  <c r="E55" i="3"/>
  <c r="G55" i="3" s="1"/>
  <c r="E52" i="3"/>
  <c r="G52" i="3" s="1"/>
  <c r="E51" i="3"/>
  <c r="G51" i="3" s="1"/>
  <c r="E50" i="3"/>
  <c r="G50" i="3" s="1"/>
  <c r="E42" i="3"/>
  <c r="G42" i="3" s="1"/>
  <c r="E39" i="3"/>
  <c r="G39" i="3" s="1"/>
  <c r="E38" i="3"/>
  <c r="G38" i="3" s="1"/>
  <c r="E37" i="3"/>
  <c r="G37" i="3" s="1"/>
  <c r="E34" i="3"/>
  <c r="F34" i="3"/>
  <c r="G34" i="3"/>
  <c r="E33" i="3"/>
  <c r="G33" i="3" s="1"/>
  <c r="E32" i="3"/>
  <c r="G32" i="3" s="1"/>
  <c r="G31" i="3"/>
  <c r="E31" i="3"/>
  <c r="E30" i="3"/>
  <c r="G30" i="3" s="1"/>
  <c r="E29" i="3"/>
  <c r="G29" i="3" s="1"/>
  <c r="E28" i="3"/>
  <c r="G28" i="3" s="1"/>
  <c r="G27" i="3"/>
  <c r="E27" i="3"/>
  <c r="F13" i="3"/>
  <c r="E22" i="3"/>
  <c r="G22" i="3" s="1"/>
  <c r="E21" i="3"/>
  <c r="E20" i="3"/>
  <c r="G20" i="3" s="1"/>
  <c r="F23" i="3"/>
  <c r="F44" i="3" s="1"/>
  <c r="F87" i="3" s="1"/>
  <c r="D22" i="3"/>
  <c r="D21" i="3"/>
  <c r="D20" i="3"/>
  <c r="E10" i="3"/>
  <c r="G10" i="3" s="1"/>
  <c r="E11" i="3"/>
  <c r="G11" i="3" s="1"/>
  <c r="E12" i="3"/>
  <c r="G12" i="3" s="1"/>
  <c r="E9" i="3"/>
  <c r="G9" i="3" s="1"/>
  <c r="G13" i="3" s="1"/>
  <c r="D75" i="3"/>
  <c r="D64" i="3"/>
  <c r="D57" i="3"/>
  <c r="D53" i="3"/>
  <c r="D40" i="3"/>
  <c r="D34" i="3"/>
  <c r="D13" i="3"/>
  <c r="E13" i="3" l="1"/>
  <c r="E23" i="3"/>
  <c r="D85" i="3"/>
  <c r="G21" i="3"/>
  <c r="G23" i="3" s="1"/>
  <c r="G44" i="3" s="1"/>
  <c r="G87" i="3" s="1"/>
  <c r="D23" i="3"/>
  <c r="D44" i="3" s="1"/>
  <c r="E44" i="3" l="1"/>
  <c r="E87" i="3" s="1"/>
  <c r="D87" i="3"/>
  <c r="F13" i="1" l="1"/>
  <c r="F23" i="1"/>
  <c r="F34" i="1"/>
  <c r="F40" i="1"/>
  <c r="F53" i="1"/>
  <c r="F57" i="1"/>
  <c r="F64" i="1"/>
  <c r="F75" i="1"/>
  <c r="F81" i="1"/>
  <c r="F95" i="1"/>
  <c r="F44" i="1" l="1"/>
  <c r="F85" i="1"/>
  <c r="F120" i="1" s="1"/>
  <c r="F87" i="1" l="1"/>
  <c r="N57" i="1" l="1"/>
  <c r="T75" i="1" l="1"/>
  <c r="E34" i="1"/>
  <c r="G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D34" i="1"/>
  <c r="G95" i="1" l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E95" i="1"/>
  <c r="I81" i="1"/>
  <c r="I75" i="1"/>
  <c r="I64" i="1"/>
  <c r="I57" i="1"/>
  <c r="I53" i="1"/>
  <c r="I40" i="1"/>
  <c r="I23" i="1"/>
  <c r="I13" i="1"/>
  <c r="K81" i="1"/>
  <c r="K75" i="1"/>
  <c r="K64" i="1"/>
  <c r="K57" i="1"/>
  <c r="K53" i="1"/>
  <c r="K40" i="1"/>
  <c r="K23" i="1"/>
  <c r="K13" i="1"/>
  <c r="K44" i="1" l="1"/>
  <c r="K85" i="1"/>
  <c r="K120" i="1" s="1"/>
  <c r="I44" i="1"/>
  <c r="I85" i="1"/>
  <c r="I120" i="1" s="1"/>
  <c r="E81" i="1"/>
  <c r="G81" i="1"/>
  <c r="J81" i="1"/>
  <c r="L81" i="1"/>
  <c r="M81" i="1"/>
  <c r="N81" i="1"/>
  <c r="O81" i="1"/>
  <c r="P81" i="1"/>
  <c r="Q81" i="1"/>
  <c r="R81" i="1"/>
  <c r="S81" i="1"/>
  <c r="T81" i="1"/>
  <c r="U81" i="1"/>
  <c r="D81" i="1"/>
  <c r="E75" i="1"/>
  <c r="G75" i="1"/>
  <c r="J75" i="1"/>
  <c r="L75" i="1"/>
  <c r="M75" i="1"/>
  <c r="N75" i="1"/>
  <c r="O75" i="1"/>
  <c r="P75" i="1"/>
  <c r="Q75" i="1"/>
  <c r="R75" i="1"/>
  <c r="S75" i="1"/>
  <c r="U75" i="1"/>
  <c r="D75" i="1"/>
  <c r="E64" i="1"/>
  <c r="G64" i="1"/>
  <c r="J64" i="1"/>
  <c r="L64" i="1"/>
  <c r="M64" i="1"/>
  <c r="N64" i="1"/>
  <c r="O64" i="1"/>
  <c r="P64" i="1"/>
  <c r="Q64" i="1"/>
  <c r="R64" i="1"/>
  <c r="S64" i="1"/>
  <c r="T64" i="1"/>
  <c r="U64" i="1"/>
  <c r="D64" i="1"/>
  <c r="E57" i="1"/>
  <c r="G57" i="1"/>
  <c r="J57" i="1"/>
  <c r="L57" i="1"/>
  <c r="M57" i="1"/>
  <c r="O57" i="1"/>
  <c r="P57" i="1"/>
  <c r="Q57" i="1"/>
  <c r="R57" i="1"/>
  <c r="S57" i="1"/>
  <c r="T57" i="1"/>
  <c r="U57" i="1"/>
  <c r="D57" i="1"/>
  <c r="E53" i="1"/>
  <c r="G53" i="1"/>
  <c r="J53" i="1"/>
  <c r="L53" i="1"/>
  <c r="M53" i="1"/>
  <c r="N53" i="1"/>
  <c r="O53" i="1"/>
  <c r="P53" i="1"/>
  <c r="Q53" i="1"/>
  <c r="R53" i="1"/>
  <c r="S53" i="1"/>
  <c r="T53" i="1"/>
  <c r="U53" i="1"/>
  <c r="D53" i="1"/>
  <c r="E40" i="1"/>
  <c r="G40" i="1"/>
  <c r="J40" i="1"/>
  <c r="L40" i="1"/>
  <c r="M40" i="1"/>
  <c r="N40" i="1"/>
  <c r="O40" i="1"/>
  <c r="P40" i="1"/>
  <c r="Q40" i="1"/>
  <c r="R40" i="1"/>
  <c r="S40" i="1"/>
  <c r="T40" i="1"/>
  <c r="U40" i="1"/>
  <c r="D40" i="1"/>
  <c r="E23" i="1"/>
  <c r="G23" i="1"/>
  <c r="J23" i="1"/>
  <c r="L23" i="1"/>
  <c r="M23" i="1"/>
  <c r="N23" i="1"/>
  <c r="O23" i="1"/>
  <c r="P23" i="1"/>
  <c r="Q23" i="1"/>
  <c r="R23" i="1"/>
  <c r="S23" i="1"/>
  <c r="T23" i="1"/>
  <c r="U23" i="1"/>
  <c r="D23" i="1"/>
  <c r="E13" i="1"/>
  <c r="G13" i="1"/>
  <c r="J13" i="1"/>
  <c r="L13" i="1"/>
  <c r="M13" i="1"/>
  <c r="N13" i="1"/>
  <c r="O13" i="1"/>
  <c r="P13" i="1"/>
  <c r="Q13" i="1"/>
  <c r="R13" i="1"/>
  <c r="S13" i="1"/>
  <c r="T13" i="1"/>
  <c r="U13" i="1"/>
  <c r="D13" i="1"/>
  <c r="G44" i="1" l="1"/>
  <c r="K122" i="1"/>
  <c r="I122" i="1"/>
  <c r="D44" i="1"/>
  <c r="U85" i="1"/>
  <c r="U120" i="1" s="1"/>
  <c r="G85" i="1"/>
  <c r="G120" i="1" s="1"/>
  <c r="U44" i="1"/>
  <c r="Q44" i="1"/>
  <c r="E44" i="1"/>
  <c r="T44" i="1"/>
  <c r="N44" i="1"/>
  <c r="S44" i="1"/>
  <c r="R44" i="1"/>
  <c r="P44" i="1"/>
  <c r="O44" i="1"/>
  <c r="M44" i="1"/>
  <c r="L44" i="1"/>
  <c r="J44" i="1"/>
  <c r="D85" i="1"/>
  <c r="D120" i="1" s="1"/>
  <c r="T85" i="1"/>
  <c r="S85" i="1"/>
  <c r="S120" i="1" s="1"/>
  <c r="R85" i="1"/>
  <c r="R120" i="1" s="1"/>
  <c r="Q85" i="1"/>
  <c r="Q120" i="1" s="1"/>
  <c r="P85" i="1"/>
  <c r="P120" i="1" s="1"/>
  <c r="O85" i="1"/>
  <c r="O120" i="1" s="1"/>
  <c r="N85" i="1"/>
  <c r="N120" i="1" s="1"/>
  <c r="M85" i="1"/>
  <c r="M120" i="1" s="1"/>
  <c r="L85" i="1"/>
  <c r="L120" i="1" s="1"/>
  <c r="J85" i="1"/>
  <c r="J120" i="1" s="1"/>
  <c r="E85" i="1"/>
  <c r="E120" i="1" s="1"/>
  <c r="I87" i="1"/>
  <c r="K87" i="1"/>
  <c r="Q122" i="1" l="1"/>
  <c r="R122" i="1"/>
  <c r="G87" i="1"/>
  <c r="G122" i="1"/>
  <c r="T122" i="1"/>
  <c r="L122" i="1"/>
  <c r="D122" i="1"/>
  <c r="O122" i="1"/>
  <c r="J122" i="1"/>
  <c r="F122" i="1"/>
  <c r="E122" i="1"/>
  <c r="S122" i="1"/>
  <c r="N122" i="1"/>
  <c r="P122" i="1"/>
  <c r="M122" i="1"/>
  <c r="D87" i="1"/>
  <c r="R87" i="1"/>
  <c r="H87" i="1"/>
  <c r="H122" i="1"/>
  <c r="O87" i="1"/>
  <c r="S87" i="1"/>
  <c r="N87" i="1"/>
  <c r="P87" i="1"/>
  <c r="E87" i="1"/>
  <c r="L87" i="1"/>
  <c r="T87" i="1"/>
  <c r="Q87" i="1"/>
  <c r="U87" i="1"/>
  <c r="U122" i="1"/>
  <c r="J87" i="1"/>
  <c r="M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מאיר שביט-גזבר המועצה</author>
  </authors>
  <commentList>
    <comment ref="H105" authorId="0" shapeId="0" xr:uid="{3A52A737-DE6D-4DE8-BFC4-37810EA02353}">
      <text>
        <r>
          <rPr>
            <b/>
            <sz val="9"/>
            <color indexed="81"/>
            <rFont val="Tahoma"/>
            <family val="2"/>
          </rPr>
          <t>מאיר שביט-גזבר המועצה:</t>
        </r>
        <r>
          <rPr>
            <sz val="9"/>
            <color indexed="81"/>
            <rFont val="Tahoma"/>
            <family val="2"/>
          </rPr>
          <t xml:space="preserve">
לא מתאים לתקציב</t>
        </r>
      </text>
    </comment>
    <comment ref="U105" authorId="0" shapeId="0" xr:uid="{589AA069-D77D-42D9-A7B4-D0C49D19B8AB}">
      <text>
        <r>
          <rPr>
            <b/>
            <sz val="9"/>
            <color indexed="81"/>
            <rFont val="Tahoma"/>
            <family val="2"/>
          </rPr>
          <t>מאיר שביט-גזבר המועצה:</t>
        </r>
        <r>
          <rPr>
            <sz val="9"/>
            <color indexed="81"/>
            <rFont val="Tahoma"/>
            <family val="2"/>
          </rPr>
          <t xml:space="preserve">
הפרוטוקול אינו תואם לסכום התקציב.</t>
        </r>
      </text>
    </comment>
    <comment ref="U109" authorId="0" shapeId="0" xr:uid="{29ADA436-B470-49D1-8652-5EB8676336CA}">
      <text>
        <r>
          <rPr>
            <b/>
            <sz val="9"/>
            <color indexed="81"/>
            <rFont val="Tahoma"/>
            <family val="2"/>
          </rPr>
          <t>מאיר שביט-גזבר המועצה:</t>
        </r>
        <r>
          <rPr>
            <sz val="9"/>
            <color indexed="81"/>
            <rFont val="Tahoma"/>
            <family val="2"/>
          </rPr>
          <t xml:space="preserve">
הדוח אינו במתכונת משרד הפנים.</t>
        </r>
      </text>
    </comment>
    <comment ref="F110" authorId="0" shapeId="0" xr:uid="{6C511691-9942-422E-A75E-36B62D63E4A6}">
      <text>
        <r>
          <rPr>
            <b/>
            <sz val="9"/>
            <color indexed="81"/>
            <rFont val="Tahoma"/>
            <family val="2"/>
          </rPr>
          <t>מאיר שביט-גזבר המועצה:</t>
        </r>
        <r>
          <rPr>
            <sz val="9"/>
            <color indexed="81"/>
            <rFont val="Tahoma"/>
            <family val="2"/>
          </rPr>
          <t xml:space="preserve">
אגודת מים</t>
        </r>
      </text>
    </comment>
    <comment ref="K113" authorId="0" shapeId="0" xr:uid="{C827306C-3008-47E7-B15A-DF6A04957C03}">
      <text>
        <r>
          <rPr>
            <b/>
            <sz val="9"/>
            <color indexed="81"/>
            <rFont val="Tahoma"/>
            <family val="2"/>
          </rPr>
          <t>מאיר שביט-גזבר המועצה:</t>
        </r>
        <r>
          <rPr>
            <sz val="9"/>
            <color indexed="81"/>
            <rFont val="Tahoma"/>
            <family val="2"/>
          </rPr>
          <t xml:space="preserve">
הדוח אינו חתום</t>
        </r>
      </text>
    </comment>
  </commentList>
</comments>
</file>

<file path=xl/sharedStrings.xml><?xml version="1.0" encoding="utf-8"?>
<sst xmlns="http://schemas.openxmlformats.org/spreadsheetml/2006/main" count="315" uniqueCount="151">
  <si>
    <t>מיסים ומענקים</t>
  </si>
  <si>
    <t>11 מיסים גביה עצמית ארנונה</t>
  </si>
  <si>
    <t>15 השתתפות מוסדות</t>
  </si>
  <si>
    <t>16 הכנסות מימון</t>
  </si>
  <si>
    <t>19 השתתפות המועצה</t>
  </si>
  <si>
    <t>שרותים מקומיים   גביה עצמית</t>
  </si>
  <si>
    <t>21 תברואה</t>
  </si>
  <si>
    <t>22 שמירה וביטחון</t>
  </si>
  <si>
    <t>24 נכסים ציבוריים</t>
  </si>
  <si>
    <t>25 חגיגות, מבצעים וארועים</t>
  </si>
  <si>
    <t>שרותים ממלכתיים  גביה עצמית</t>
  </si>
  <si>
    <t>31 חינוך</t>
  </si>
  <si>
    <t>32 תרבות</t>
  </si>
  <si>
    <t>33 בריאות</t>
  </si>
  <si>
    <t>34 רווחה</t>
  </si>
  <si>
    <t xml:space="preserve">35 דת </t>
  </si>
  <si>
    <t>36 קליטת עלייה</t>
  </si>
  <si>
    <t>37 איכות הסביבה</t>
  </si>
  <si>
    <t>מפעלים</t>
  </si>
  <si>
    <t>41 מים</t>
  </si>
  <si>
    <t>43 נכסים</t>
  </si>
  <si>
    <t>48 מפעלים אחרים</t>
  </si>
  <si>
    <t>6א</t>
  </si>
  <si>
    <t xml:space="preserve">הנהלה וכלליות  </t>
  </si>
  <si>
    <t>61 מנהל כללי</t>
  </si>
  <si>
    <t xml:space="preserve">61 א. הנחות מיסי ועד מקומי </t>
  </si>
  <si>
    <t>62 מנהל כספי</t>
  </si>
  <si>
    <t>6ב</t>
  </si>
  <si>
    <t>הוצאות מימון</t>
  </si>
  <si>
    <t>63 הוצאות מימון</t>
  </si>
  <si>
    <r>
      <t>64 פרעון מלוות</t>
    </r>
    <r>
      <rPr>
        <sz val="8"/>
        <rFont val="David"/>
        <family val="2"/>
        <charset val="177"/>
      </rPr>
      <t xml:space="preserve"> </t>
    </r>
  </si>
  <si>
    <t>7</t>
  </si>
  <si>
    <t xml:space="preserve">שרותים מקומיים </t>
  </si>
  <si>
    <t>71 תברואה</t>
  </si>
  <si>
    <t>72 שמירה וביטחון</t>
  </si>
  <si>
    <t>74 נכסים ציבוריים</t>
  </si>
  <si>
    <t>75 חגיגות, מבצעים ואירועים</t>
  </si>
  <si>
    <t xml:space="preserve">שרותים ממלכתיים </t>
  </si>
  <si>
    <t>81 חינוך</t>
  </si>
  <si>
    <t>82 תרבות</t>
  </si>
  <si>
    <t>83 בריאות</t>
  </si>
  <si>
    <t>84 רווחה</t>
  </si>
  <si>
    <t>85 דת</t>
  </si>
  <si>
    <t>86  קליטת עלייה</t>
  </si>
  <si>
    <t>87 איכות הסביבה</t>
  </si>
  <si>
    <t xml:space="preserve">מפעלים </t>
  </si>
  <si>
    <t>91 מים</t>
  </si>
  <si>
    <t>93 נכסים</t>
  </si>
  <si>
    <t>98 מפעלים אחרים</t>
  </si>
  <si>
    <t>99</t>
  </si>
  <si>
    <t>השתתפות בתב"ר מועצה</t>
  </si>
  <si>
    <t>שכר-מידע נוסף</t>
  </si>
  <si>
    <t>הנהלה וכלליות - פרק 6</t>
  </si>
  <si>
    <t>שרותים מקומיים - פרק 7</t>
  </si>
  <si>
    <t>שרותים ממלכתיים - פרק 8</t>
  </si>
  <si>
    <t>סה"כ</t>
  </si>
  <si>
    <t>מספר ושם הפרק</t>
  </si>
  <si>
    <t>תקבולים</t>
  </si>
  <si>
    <t>תשלומים</t>
  </si>
  <si>
    <t>סה"כ תקבולים בניכוי תשלומים</t>
  </si>
  <si>
    <t xml:space="preserve">סה"כ תשלומים </t>
  </si>
  <si>
    <t xml:space="preserve">מועצה אזורית לב השרון </t>
  </si>
  <si>
    <t>ועד מקומי</t>
  </si>
  <si>
    <t>בני דרור</t>
  </si>
  <si>
    <t>גאולים</t>
  </si>
  <si>
    <t>גנות הדר</t>
  </si>
  <si>
    <t>חרות</t>
  </si>
  <si>
    <t>ינוב</t>
  </si>
  <si>
    <t>כפר הס</t>
  </si>
  <si>
    <t>כפר יעבץ</t>
  </si>
  <si>
    <t>יעף</t>
  </si>
  <si>
    <t>משמרת</t>
  </si>
  <si>
    <t>נורדיה</t>
  </si>
  <si>
    <t>ניצני עוז</t>
  </si>
  <si>
    <t>עזריאל</t>
  </si>
  <si>
    <t>עין ורד</t>
  </si>
  <si>
    <t>עין שריד</t>
  </si>
  <si>
    <t>פורת</t>
  </si>
  <si>
    <t>צור משה</t>
  </si>
  <si>
    <t>שער אפרים</t>
  </si>
  <si>
    <t>תנובות</t>
  </si>
  <si>
    <t>סה"כ מיסים ומענקים</t>
  </si>
  <si>
    <t>סה"כ שרותים מקומיים</t>
  </si>
  <si>
    <t>סה"כ שרותים ממלכתיים</t>
  </si>
  <si>
    <t>סה"כ מפעלים</t>
  </si>
  <si>
    <t>סה"כ תקבולים</t>
  </si>
  <si>
    <t>הכנסות שלא תוקצבו (אחרות)</t>
  </si>
  <si>
    <t>אישור גזבר</t>
  </si>
  <si>
    <t>מפעלים- פרק 9</t>
  </si>
  <si>
    <t>סכום אישור</t>
  </si>
  <si>
    <t>צילום צק</t>
  </si>
  <si>
    <t xml:space="preserve">תחזוקה ממסגרת </t>
  </si>
  <si>
    <t>פרוטוקול צו המיסים</t>
  </si>
  <si>
    <t>צו מיסים</t>
  </si>
  <si>
    <t>פרוטוקול תקציב</t>
  </si>
  <si>
    <t>חשבון שמירה</t>
  </si>
  <si>
    <t>השתתפות מועצה מאושרת</t>
  </si>
  <si>
    <t>תעריף  מתוקן לצו המיסים</t>
  </si>
  <si>
    <t>קיים</t>
  </si>
  <si>
    <t>תקין</t>
  </si>
  <si>
    <t>עוש</t>
  </si>
  <si>
    <t>לא קיים</t>
  </si>
  <si>
    <t>אין</t>
  </si>
  <si>
    <t>תקצוב פסולת עודפת</t>
  </si>
  <si>
    <t>היטל שמירה</t>
  </si>
  <si>
    <t>חוברת היטל השמירה</t>
  </si>
  <si>
    <t>תאריך האישור במליאה</t>
  </si>
  <si>
    <t>תקציב שנתי</t>
  </si>
  <si>
    <t>תקציב חצי שנתי</t>
  </si>
  <si>
    <t>ביצוע חצי שנתי</t>
  </si>
  <si>
    <t>סטיה מתקציב 30.6.20</t>
  </si>
  <si>
    <t>דברי הסבר קצרים לסטיה</t>
  </si>
  <si>
    <t>ריכוז תקציבי ועדים לשנת 2022</t>
  </si>
  <si>
    <t>24.6.21</t>
  </si>
  <si>
    <t>דוח יתרות 31.12.21</t>
  </si>
  <si>
    <t>13.9.21</t>
  </si>
  <si>
    <t>דוח כספי 2020</t>
  </si>
  <si>
    <t>לא נדרש</t>
  </si>
  <si>
    <t>15.12.21</t>
  </si>
  <si>
    <t>8.12.21</t>
  </si>
  <si>
    <t>15.6.21</t>
  </si>
  <si>
    <t>9.1.22</t>
  </si>
  <si>
    <t>16.1.22</t>
  </si>
  <si>
    <t>3.10.22</t>
  </si>
  <si>
    <t>27.6.21</t>
  </si>
  <si>
    <t>22.11.21</t>
  </si>
  <si>
    <t>אישור</t>
  </si>
  <si>
    <t>23.6.21</t>
  </si>
  <si>
    <t>25.4.21</t>
  </si>
  <si>
    <t>25.7.21</t>
  </si>
  <si>
    <t>12.8.21</t>
  </si>
  <si>
    <t>13.7.21</t>
  </si>
  <si>
    <t>26.8.21</t>
  </si>
  <si>
    <t>18.10.21</t>
  </si>
  <si>
    <t>22.6.21</t>
  </si>
  <si>
    <t>13.6.21</t>
  </si>
  <si>
    <t>12.12.21</t>
  </si>
  <si>
    <t>26.12.22</t>
  </si>
  <si>
    <t>נבדק</t>
  </si>
  <si>
    <t>מגורים מאושר</t>
  </si>
  <si>
    <t>26.11.21</t>
  </si>
  <si>
    <t>29.6.21</t>
  </si>
  <si>
    <t>39.6.21</t>
  </si>
  <si>
    <t>14.9.21</t>
  </si>
  <si>
    <t>19.10.21</t>
  </si>
  <si>
    <t>אישור ניהול חשבון</t>
  </si>
  <si>
    <t>9.6.21</t>
  </si>
  <si>
    <t>21.6.21</t>
  </si>
  <si>
    <t>31.12.21</t>
  </si>
  <si>
    <t>3.2.22</t>
  </si>
  <si>
    <t>4.1.22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</si>
</sst>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_);\(#,##0\);&quot;-&quot;__"/>
    <numFmt numFmtId="165" formatCode="#,##0;\(#,##0\)"/>
    <numFmt numFmtId="166" formatCode="#,##0.00_);\(#,##0.00\);&quot;-&quot;__"/>
    <numFmt numFmtId="167" formatCode="#,##0.0_);\(#,##0.0\)"/>
    <numFmt numFmtId="168" formatCode="#,##0.0_);\(#,##0.0\);&quot;-&quot;__"/>
    <numFmt numFmtId="169" formatCode="_ * #,##0_ ;_ * \-#,##0_ ;_ * &quot;-&quot;??_ ;_ @_ "/>
  </numFmts>
  <fonts count="34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name val="Monotype Hadassah"/>
      <charset val="177"/>
    </font>
    <font>
      <sz val="12"/>
      <name val="Times New Roman"/>
      <family val="1"/>
      <charset val="177"/>
    </font>
    <font>
      <sz val="10"/>
      <name val="Arial"/>
      <family val="2"/>
    </font>
    <font>
      <b/>
      <u/>
      <sz val="11"/>
      <name val="Monotype Hadassah"/>
      <charset val="177"/>
    </font>
    <font>
      <sz val="10"/>
      <name val="Tahoma (Hebrew)"/>
      <family val="2"/>
      <charset val="177"/>
    </font>
    <font>
      <b/>
      <u/>
      <sz val="12"/>
      <name val="Times New Roman"/>
      <family val="1"/>
      <charset val="177"/>
    </font>
    <font>
      <u/>
      <sz val="18"/>
      <name val="Times New Roman"/>
      <family val="1"/>
      <charset val="177"/>
    </font>
    <font>
      <u/>
      <sz val="10"/>
      <name val="Times New Roman"/>
      <family val="1"/>
      <charset val="177"/>
    </font>
    <font>
      <b/>
      <u/>
      <sz val="10"/>
      <name val="Times New Roman"/>
      <family val="1"/>
      <charset val="177"/>
    </font>
    <font>
      <u/>
      <sz val="18"/>
      <name val="Monotype Hadassah"/>
      <charset val="177"/>
    </font>
    <font>
      <sz val="10"/>
      <name val="Times New Roman"/>
      <family val="1"/>
      <charset val="177"/>
    </font>
    <font>
      <sz val="11"/>
      <name val="David"/>
      <family val="2"/>
      <charset val="177"/>
    </font>
    <font>
      <sz val="11"/>
      <color indexed="8"/>
      <name val="Arial"/>
      <family val="2"/>
      <charset val="177"/>
    </font>
    <font>
      <b/>
      <u/>
      <sz val="10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2"/>
      <name val="David"/>
      <family val="2"/>
      <charset val="177"/>
    </font>
    <font>
      <b/>
      <u/>
      <sz val="14"/>
      <name val="David"/>
      <family val="2"/>
      <charset val="177"/>
    </font>
    <font>
      <b/>
      <sz val="10"/>
      <name val="David"/>
      <family val="2"/>
      <charset val="177"/>
    </font>
    <font>
      <sz val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5"/>
      <name val="David"/>
      <family val="2"/>
      <charset val="177"/>
    </font>
    <font>
      <b/>
      <sz val="10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David"/>
      <family val="2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164" fontId="2" fillId="0" borderId="0" applyProtection="0">
      <alignment horizontal="right" readingOrder="2"/>
    </xf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5" fillId="0" borderId="0">
      <alignment horizontal="center" readingOrder="2"/>
    </xf>
    <xf numFmtId="0" fontId="4" fillId="0" borderId="0"/>
    <xf numFmtId="0" fontId="3" fillId="0" borderId="0" applyBorder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/>
    <xf numFmtId="166" fontId="7" fillId="0" borderId="0">
      <alignment horizontal="right" readingOrder="2"/>
    </xf>
    <xf numFmtId="166" fontId="8" fillId="0" borderId="0">
      <alignment horizontal="center" readingOrder="2"/>
    </xf>
    <xf numFmtId="166" fontId="8" fillId="0" borderId="0">
      <alignment horizontal="center" readingOrder="2"/>
    </xf>
    <xf numFmtId="0" fontId="9" fillId="0" borderId="0">
      <alignment horizontal="right" readingOrder="2"/>
    </xf>
    <xf numFmtId="166" fontId="3" fillId="0" borderId="0">
      <alignment horizontal="center" readingOrder="2"/>
    </xf>
    <xf numFmtId="166" fontId="10" fillId="0" borderId="0">
      <alignment horizontal="right" readingOrder="2"/>
    </xf>
    <xf numFmtId="166" fontId="11" fillId="0" borderId="0">
      <alignment horizontal="center" readingOrder="2"/>
    </xf>
    <xf numFmtId="164" fontId="12" fillId="0" borderId="0">
      <alignment horizontal="right" readingOrder="2"/>
    </xf>
    <xf numFmtId="167" fontId="6" fillId="0" borderId="0"/>
    <xf numFmtId="166" fontId="12" fillId="0" borderId="0">
      <alignment horizontal="right" indent="2" readingOrder="2"/>
    </xf>
    <xf numFmtId="168" fontId="12" fillId="0" borderId="0">
      <alignment horizontal="right" indent="3" readingOrder="2"/>
    </xf>
    <xf numFmtId="166" fontId="11" fillId="0" borderId="0">
      <alignment horizontal="center" readingOrder="2"/>
    </xf>
    <xf numFmtId="14" fontId="6" fillId="0" borderId="0"/>
    <xf numFmtId="49" fontId="12" fillId="0" borderId="0">
      <alignment horizontal="right" readingOrder="2"/>
    </xf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65">
    <xf numFmtId="0" fontId="0" fillId="0" borderId="0" xfId="0"/>
    <xf numFmtId="164" fontId="13" fillId="0" borderId="0" xfId="1" applyFont="1" applyFill="1" applyBorder="1" applyProtection="1">
      <alignment horizontal="right" readingOrder="2"/>
    </xf>
    <xf numFmtId="0" fontId="16" fillId="0" borderId="0" xfId="6" applyFont="1" applyFill="1" applyBorder="1" applyAlignment="1" applyProtection="1">
      <alignment horizontal="right" vertical="center" readingOrder="2"/>
    </xf>
    <xf numFmtId="164" fontId="13" fillId="0" borderId="2" xfId="1" applyFont="1" applyFill="1" applyBorder="1" applyProtection="1">
      <alignment horizontal="right" readingOrder="2"/>
    </xf>
    <xf numFmtId="0" fontId="20" fillId="0" borderId="0" xfId="7" applyFont="1" applyFill="1" applyBorder="1" applyAlignment="1" applyProtection="1">
      <alignment horizontal="right" vertical="center" readingOrder="2"/>
    </xf>
    <xf numFmtId="0" fontId="16" fillId="0" borderId="0" xfId="7" applyFont="1" applyFill="1" applyBorder="1" applyAlignment="1" applyProtection="1">
      <alignment horizontal="right" vertical="center" readingOrder="2"/>
    </xf>
    <xf numFmtId="0" fontId="15" fillId="0" borderId="0" xfId="7" applyFont="1" applyFill="1" applyBorder="1" applyAlignment="1" applyProtection="1">
      <alignment horizontal="right" vertical="center" readingOrder="2"/>
    </xf>
    <xf numFmtId="49" fontId="16" fillId="0" borderId="2" xfId="7" applyNumberFormat="1" applyFont="1" applyFill="1" applyBorder="1" applyAlignment="1" applyProtection="1">
      <alignment horizontal="right" vertical="center" readingOrder="2"/>
    </xf>
    <xf numFmtId="37" fontId="15" fillId="0" borderId="0" xfId="7" applyNumberFormat="1" applyFont="1" applyFill="1" applyBorder="1" applyAlignment="1" applyProtection="1">
      <alignment horizontal="right" vertical="center" readingOrder="2"/>
    </xf>
    <xf numFmtId="3" fontId="16" fillId="0" borderId="2" xfId="6" applyNumberFormat="1" applyFont="1" applyFill="1" applyBorder="1" applyAlignment="1" applyProtection="1">
      <alignment horizontal="right" vertical="center" readingOrder="2"/>
    </xf>
    <xf numFmtId="3" fontId="16" fillId="0" borderId="0" xfId="7" applyNumberFormat="1" applyFont="1" applyFill="1" applyBorder="1" applyAlignment="1" applyProtection="1">
      <alignment horizontal="right" vertical="center" readingOrder="2"/>
    </xf>
    <xf numFmtId="164" fontId="13" fillId="0" borderId="2" xfId="1" applyFont="1" applyFill="1" applyBorder="1" applyAlignment="1" applyProtection="1">
      <alignment horizontal="right" readingOrder="2"/>
    </xf>
    <xf numFmtId="3" fontId="16" fillId="0" borderId="2" xfId="7" applyNumberFormat="1" applyFont="1" applyFill="1" applyBorder="1" applyAlignment="1" applyProtection="1">
      <alignment horizontal="right" vertical="center" readingOrder="2"/>
    </xf>
    <xf numFmtId="3" fontId="15" fillId="0" borderId="0" xfId="7" applyNumberFormat="1" applyFont="1" applyFill="1" applyBorder="1" applyAlignment="1" applyProtection="1">
      <alignment horizontal="right" vertical="center" readingOrder="2"/>
    </xf>
    <xf numFmtId="49" fontId="16" fillId="0" borderId="2" xfId="6" applyNumberFormat="1" applyFont="1" applyFill="1" applyBorder="1" applyAlignment="1" applyProtection="1">
      <alignment horizontal="right" vertical="center" shrinkToFit="1" readingOrder="2"/>
    </xf>
    <xf numFmtId="0" fontId="0" fillId="0" borderId="0" xfId="0" applyFill="1"/>
    <xf numFmtId="0" fontId="19" fillId="0" borderId="0" xfId="7" applyFont="1" applyFill="1" applyBorder="1" applyAlignment="1" applyProtection="1">
      <alignment vertical="center" wrapText="1" readingOrder="2"/>
    </xf>
    <xf numFmtId="0" fontId="15" fillId="0" borderId="0" xfId="7" applyFont="1" applyFill="1" applyBorder="1" applyAlignment="1" applyProtection="1">
      <alignment vertical="center" wrapText="1" readingOrder="2"/>
    </xf>
    <xf numFmtId="0" fontId="19" fillId="0" borderId="0" xfId="7" applyFont="1" applyFill="1" applyBorder="1" applyAlignment="1" applyProtection="1">
      <alignment horizontal="center" vertical="center" wrapText="1" readingOrder="2"/>
    </xf>
    <xf numFmtId="0" fontId="0" fillId="0" borderId="0" xfId="0" applyFill="1" applyBorder="1"/>
    <xf numFmtId="0" fontId="20" fillId="0" borderId="0" xfId="7" applyFont="1" applyFill="1" applyBorder="1" applyAlignment="1" applyProtection="1">
      <alignment vertical="center" readingOrder="2"/>
    </xf>
    <xf numFmtId="0" fontId="18" fillId="0" borderId="0" xfId="7" applyFont="1" applyFill="1" applyBorder="1" applyAlignment="1" applyProtection="1">
      <alignment vertical="center" readingOrder="2"/>
    </xf>
    <xf numFmtId="0" fontId="24" fillId="0" borderId="0" xfId="0" applyFont="1" applyFill="1"/>
    <xf numFmtId="164" fontId="25" fillId="0" borderId="2" xfId="1" applyFont="1" applyFill="1" applyBorder="1" applyProtection="1">
      <alignment horizontal="right" readingOrder="2"/>
    </xf>
    <xf numFmtId="0" fontId="1" fillId="0" borderId="0" xfId="0" applyFont="1" applyFill="1"/>
    <xf numFmtId="37" fontId="16" fillId="0" borderId="3" xfId="6" applyNumberFormat="1" applyFont="1" applyFill="1" applyBorder="1" applyAlignment="1" applyProtection="1">
      <alignment horizontal="right" vertical="center" readingOrder="2"/>
    </xf>
    <xf numFmtId="0" fontId="16" fillId="0" borderId="3" xfId="7" applyFont="1" applyFill="1" applyBorder="1" applyAlignment="1" applyProtection="1">
      <alignment horizontal="right" vertical="center" readingOrder="2"/>
    </xf>
    <xf numFmtId="0" fontId="16" fillId="0" borderId="3" xfId="6" applyFont="1" applyFill="1" applyBorder="1" applyAlignment="1" applyProtection="1">
      <alignment horizontal="right" vertical="center" readingOrder="2"/>
    </xf>
    <xf numFmtId="165" fontId="20" fillId="0" borderId="14" xfId="7" applyNumberFormat="1" applyFont="1" applyFill="1" applyBorder="1" applyAlignment="1" applyProtection="1">
      <alignment vertical="center" shrinkToFit="1" readingOrder="2"/>
    </xf>
    <xf numFmtId="0" fontId="26" fillId="0" borderId="4" xfId="0" applyFont="1" applyFill="1" applyBorder="1" applyAlignment="1">
      <alignment vertical="center" shrinkToFit="1" readingOrder="2"/>
    </xf>
    <xf numFmtId="0" fontId="0" fillId="0" borderId="0" xfId="0" applyFill="1" applyAlignment="1">
      <alignment horizontal="right"/>
    </xf>
    <xf numFmtId="3" fontId="16" fillId="0" borderId="0" xfId="6" applyNumberFormat="1" applyFont="1" applyFill="1" applyBorder="1" applyAlignment="1" applyProtection="1">
      <alignment horizontal="right" vertical="center" readingOrder="2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0" fillId="0" borderId="11" xfId="0" applyFill="1" applyBorder="1"/>
    <xf numFmtId="165" fontId="16" fillId="0" borderId="11" xfId="6" applyNumberFormat="1" applyFont="1" applyFill="1" applyBorder="1" applyAlignment="1" applyProtection="1">
      <alignment horizontal="right" vertical="center" shrinkToFit="1" readingOrder="2"/>
    </xf>
    <xf numFmtId="165" fontId="16" fillId="0" borderId="11" xfId="7" applyNumberFormat="1" applyFont="1" applyFill="1" applyBorder="1" applyAlignment="1" applyProtection="1">
      <alignment horizontal="right" vertical="center" shrinkToFit="1" readingOrder="2"/>
    </xf>
    <xf numFmtId="165" fontId="16" fillId="0" borderId="12" xfId="7" applyNumberFormat="1" applyFont="1" applyFill="1" applyBorder="1" applyAlignment="1" applyProtection="1">
      <alignment horizontal="right" vertical="center" shrinkToFit="1" readingOrder="2"/>
    </xf>
    <xf numFmtId="164" fontId="13" fillId="0" borderId="11" xfId="1" applyFont="1" applyFill="1" applyBorder="1" applyAlignment="1" applyProtection="1">
      <alignment horizontal="right" readingOrder="2"/>
    </xf>
    <xf numFmtId="3" fontId="16" fillId="0" borderId="11" xfId="7" applyNumberFormat="1" applyFont="1" applyFill="1" applyBorder="1" applyAlignment="1" applyProtection="1">
      <alignment horizontal="right" vertical="center" shrinkToFit="1" readingOrder="2"/>
    </xf>
    <xf numFmtId="164" fontId="13" fillId="0" borderId="11" xfId="1" applyFont="1" applyFill="1" applyBorder="1" applyProtection="1">
      <alignment horizontal="right" readingOrder="2"/>
    </xf>
    <xf numFmtId="165" fontId="16" fillId="0" borderId="13" xfId="7" applyNumberFormat="1" applyFont="1" applyFill="1" applyBorder="1" applyAlignment="1" applyProtection="1">
      <alignment horizontal="right" vertical="center" shrinkToFit="1" readingOrder="2"/>
    </xf>
    <xf numFmtId="0" fontId="16" fillId="0" borderId="11" xfId="6" applyFont="1" applyFill="1" applyBorder="1" applyAlignment="1" applyProtection="1">
      <alignment horizontal="right" vertical="center" shrinkToFit="1" readingOrder="2"/>
    </xf>
    <xf numFmtId="165" fontId="16" fillId="0" borderId="6" xfId="7" applyNumberFormat="1" applyFont="1" applyFill="1" applyBorder="1" applyAlignment="1" applyProtection="1">
      <alignment horizontal="right" vertical="center" shrinkToFit="1" readingOrder="2"/>
    </xf>
    <xf numFmtId="165" fontId="16" fillId="0" borderId="12" xfId="6" applyNumberFormat="1" applyFont="1" applyFill="1" applyBorder="1" applyAlignment="1" applyProtection="1">
      <alignment horizontal="right" vertical="center" shrinkToFit="1" readingOrder="2"/>
    </xf>
    <xf numFmtId="3" fontId="16" fillId="0" borderId="11" xfId="6" applyNumberFormat="1" applyFont="1" applyFill="1" applyBorder="1" applyAlignment="1" applyProtection="1">
      <alignment horizontal="right" vertical="center" shrinkToFit="1" readingOrder="2"/>
    </xf>
    <xf numFmtId="0" fontId="0" fillId="0" borderId="7" xfId="0" applyFill="1" applyBorder="1"/>
    <xf numFmtId="43" fontId="0" fillId="0" borderId="0" xfId="26" applyFont="1" applyFill="1" applyBorder="1" applyAlignment="1">
      <alignment horizontal="right"/>
    </xf>
    <xf numFmtId="43" fontId="0" fillId="0" borderId="0" xfId="26" applyFont="1" applyFill="1" applyAlignment="1">
      <alignment horizontal="right"/>
    </xf>
    <xf numFmtId="165" fontId="0" fillId="0" borderId="0" xfId="0" applyNumberFormat="1" applyFill="1"/>
    <xf numFmtId="9" fontId="0" fillId="0" borderId="0" xfId="25" applyFont="1" applyFill="1"/>
    <xf numFmtId="169" fontId="0" fillId="0" borderId="0" xfId="26" applyNumberFormat="1" applyFont="1" applyFill="1"/>
    <xf numFmtId="0" fontId="23" fillId="0" borderId="0" xfId="0" applyFont="1" applyFill="1"/>
    <xf numFmtId="169" fontId="22" fillId="0" borderId="2" xfId="26" applyNumberFormat="1" applyFont="1" applyFill="1" applyBorder="1" applyAlignment="1" applyProtection="1">
      <alignment horizontal="right" readingOrder="2"/>
    </xf>
    <xf numFmtId="169" fontId="20" fillId="0" borderId="0" xfId="26" applyNumberFormat="1" applyFont="1" applyFill="1" applyBorder="1" applyAlignment="1" applyProtection="1">
      <alignment horizontal="right" vertical="center" readingOrder="2"/>
    </xf>
    <xf numFmtId="169" fontId="23" fillId="0" borderId="11" xfId="26" applyNumberFormat="1" applyFont="1" applyFill="1" applyBorder="1"/>
    <xf numFmtId="165" fontId="16" fillId="0" borderId="19" xfId="6" applyNumberFormat="1" applyFont="1" applyFill="1" applyBorder="1" applyAlignment="1" applyProtection="1">
      <alignment horizontal="right" vertical="center" shrinkToFit="1" readingOrder="2"/>
    </xf>
    <xf numFmtId="165" fontId="32" fillId="0" borderId="12" xfId="7" applyNumberFormat="1" applyFont="1" applyFill="1" applyBorder="1" applyAlignment="1" applyProtection="1">
      <alignment horizontal="right" vertical="center" shrinkToFit="1" readingOrder="2"/>
    </xf>
    <xf numFmtId="165" fontId="32" fillId="0" borderId="6" xfId="7" applyNumberFormat="1" applyFont="1" applyFill="1" applyBorder="1" applyAlignment="1" applyProtection="1">
      <alignment horizontal="right" vertical="center" shrinkToFit="1" readingOrder="2"/>
    </xf>
    <xf numFmtId="165" fontId="16" fillId="0" borderId="1" xfId="6" applyNumberFormat="1" applyFont="1" applyFill="1" applyBorder="1" applyAlignment="1" applyProtection="1">
      <alignment horizontal="right" vertical="center" shrinkToFit="1" readingOrder="2"/>
    </xf>
    <xf numFmtId="165" fontId="32" fillId="0" borderId="1" xfId="7" applyNumberFormat="1" applyFont="1" applyFill="1" applyBorder="1" applyAlignment="1" applyProtection="1">
      <alignment horizontal="right" vertical="center" shrinkToFit="1" readingOrder="2"/>
    </xf>
    <xf numFmtId="165" fontId="16" fillId="0" borderId="1" xfId="7" applyNumberFormat="1" applyFont="1" applyFill="1" applyBorder="1" applyAlignment="1" applyProtection="1">
      <alignment horizontal="right" vertical="center" shrinkToFit="1" readingOrder="2"/>
    </xf>
    <xf numFmtId="165" fontId="32" fillId="0" borderId="1" xfId="6" applyNumberFormat="1" applyFont="1" applyFill="1" applyBorder="1" applyAlignment="1" applyProtection="1">
      <alignment horizontal="right" vertical="center" shrinkToFit="1" readingOrder="2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164" fontId="13" fillId="0" borderId="2" xfId="1" applyFont="1" applyFill="1" applyBorder="1" applyProtection="1">
      <alignment horizontal="right" readingOrder="2"/>
      <protection locked="0"/>
    </xf>
    <xf numFmtId="0" fontId="19" fillId="0" borderId="0" xfId="7" applyFont="1" applyFill="1" applyBorder="1" applyAlignment="1" applyProtection="1">
      <alignment horizontal="center" vertical="center" wrapText="1" readingOrder="2"/>
      <protection locked="0"/>
    </xf>
    <xf numFmtId="0" fontId="15" fillId="0" borderId="0" xfId="7" applyFont="1" applyFill="1" applyBorder="1" applyAlignment="1" applyProtection="1">
      <alignment vertical="center" wrapText="1" readingOrder="2"/>
      <protection locked="0"/>
    </xf>
    <xf numFmtId="0" fontId="0" fillId="0" borderId="0" xfId="0" applyFill="1" applyBorder="1" applyProtection="1">
      <protection locked="0"/>
    </xf>
    <xf numFmtId="0" fontId="19" fillId="0" borderId="0" xfId="7" applyFont="1" applyFill="1" applyBorder="1" applyAlignment="1" applyProtection="1">
      <alignment vertical="center" wrapText="1" readingOrder="2"/>
      <protection locked="0"/>
    </xf>
    <xf numFmtId="0" fontId="18" fillId="0" borderId="0" xfId="7" applyFont="1" applyFill="1" applyBorder="1" applyAlignment="1" applyProtection="1">
      <alignment vertical="center" readingOrder="2"/>
      <protection locked="0"/>
    </xf>
    <xf numFmtId="0" fontId="20" fillId="0" borderId="0" xfId="7" applyFont="1" applyFill="1" applyBorder="1" applyAlignment="1" applyProtection="1">
      <alignment vertical="center" readingOrder="2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horizontal="right" vertical="center" readingOrder="2"/>
      <protection locked="0"/>
    </xf>
    <xf numFmtId="0" fontId="16" fillId="0" borderId="0" xfId="7" applyFont="1" applyFill="1" applyBorder="1" applyAlignment="1" applyProtection="1">
      <alignment horizontal="right" vertical="center" readingOrder="2"/>
      <protection locked="0"/>
    </xf>
    <xf numFmtId="0" fontId="16" fillId="0" borderId="0" xfId="6" applyFont="1" applyFill="1" applyBorder="1" applyAlignment="1" applyProtection="1">
      <alignment horizontal="right" vertical="center" readingOrder="2"/>
      <protection locked="0"/>
    </xf>
    <xf numFmtId="165" fontId="16" fillId="0" borderId="19" xfId="6" applyNumberFormat="1" applyFont="1" applyFill="1" applyBorder="1" applyAlignment="1" applyProtection="1">
      <alignment horizontal="right" vertical="center" shrinkToFit="1" readingOrder="2"/>
      <protection locked="0"/>
    </xf>
    <xf numFmtId="165" fontId="16" fillId="0" borderId="11" xfId="7" applyNumberFormat="1" applyFont="1" applyFill="1" applyBorder="1" applyAlignment="1" applyProtection="1">
      <alignment horizontal="right" vertical="center" shrinkToFit="1" readingOrder="2"/>
      <protection locked="0"/>
    </xf>
    <xf numFmtId="164" fontId="28" fillId="0" borderId="2" xfId="1" applyFont="1" applyFill="1" applyBorder="1" applyProtection="1">
      <alignment horizontal="right" readingOrder="2"/>
      <protection locked="0"/>
    </xf>
    <xf numFmtId="0" fontId="29" fillId="0" borderId="3" xfId="7" applyFont="1" applyFill="1" applyBorder="1" applyAlignment="1" applyProtection="1">
      <alignment horizontal="right" vertical="center" readingOrder="2"/>
      <protection locked="0"/>
    </xf>
    <xf numFmtId="165" fontId="29" fillId="0" borderId="11" xfId="7" applyNumberFormat="1" applyFont="1" applyFill="1" applyBorder="1" applyAlignment="1" applyProtection="1">
      <alignment horizontal="right" vertical="center" shrinkToFit="1" readingOrder="2"/>
      <protection locked="0"/>
    </xf>
    <xf numFmtId="0" fontId="27" fillId="0" borderId="0" xfId="0" applyFont="1" applyFill="1" applyProtection="1">
      <protection locked="0"/>
    </xf>
    <xf numFmtId="165" fontId="32" fillId="0" borderId="12" xfId="7" applyNumberFormat="1" applyFont="1" applyFill="1" applyBorder="1" applyAlignment="1" applyProtection="1">
      <alignment horizontal="right" vertical="center" shrinkToFit="1" readingOrder="2"/>
      <protection locked="0"/>
    </xf>
    <xf numFmtId="164" fontId="13" fillId="0" borderId="0" xfId="1" applyFont="1" applyFill="1" applyBorder="1" applyProtection="1">
      <alignment horizontal="right" readingOrder="2"/>
      <protection locked="0"/>
    </xf>
    <xf numFmtId="165" fontId="16" fillId="0" borderId="1" xfId="6" applyNumberFormat="1" applyFont="1" applyFill="1" applyBorder="1" applyAlignment="1" applyProtection="1">
      <alignment horizontal="right" vertical="center" shrinkToFit="1" readingOrder="2"/>
      <protection locked="0"/>
    </xf>
    <xf numFmtId="37" fontId="16" fillId="0" borderId="3" xfId="6" applyNumberFormat="1" applyFont="1" applyFill="1" applyBorder="1" applyAlignment="1" applyProtection="1">
      <alignment horizontal="right" vertical="center" readingOrder="2"/>
      <protection locked="0"/>
    </xf>
    <xf numFmtId="0" fontId="16" fillId="0" borderId="3" xfId="7" applyFont="1" applyFill="1" applyBorder="1" applyAlignment="1" applyProtection="1">
      <alignment horizontal="right" vertical="center" readingOrder="2"/>
      <protection locked="0"/>
    </xf>
    <xf numFmtId="165" fontId="32" fillId="0" borderId="1" xfId="7" applyNumberFormat="1" applyFont="1" applyFill="1" applyBorder="1" applyAlignment="1" applyProtection="1">
      <alignment horizontal="right" vertical="center" shrinkToFit="1" readingOrder="2"/>
      <protection locked="0"/>
    </xf>
    <xf numFmtId="0" fontId="16" fillId="0" borderId="3" xfId="6" applyFont="1" applyFill="1" applyBorder="1" applyAlignment="1" applyProtection="1">
      <alignment horizontal="right" vertical="center" readingOrder="2"/>
      <protection locked="0"/>
    </xf>
    <xf numFmtId="49" fontId="16" fillId="0" borderId="2" xfId="6" applyNumberFormat="1" applyFont="1" applyFill="1" applyBorder="1" applyAlignment="1" applyProtection="1">
      <alignment horizontal="right" vertical="center" shrinkToFit="1" readingOrder="2"/>
      <protection locked="0"/>
    </xf>
    <xf numFmtId="165" fontId="32" fillId="0" borderId="6" xfId="7" applyNumberFormat="1" applyFont="1" applyFill="1" applyBorder="1" applyAlignment="1" applyProtection="1">
      <alignment horizontal="right" vertical="center" shrinkToFit="1" readingOrder="2"/>
      <protection locked="0"/>
    </xf>
    <xf numFmtId="0" fontId="20" fillId="0" borderId="0" xfId="7" applyFont="1" applyFill="1" applyBorder="1" applyAlignment="1" applyProtection="1">
      <alignment horizontal="right" vertical="center" readingOrder="2"/>
      <protection locked="0"/>
    </xf>
    <xf numFmtId="49" fontId="16" fillId="0" borderId="2" xfId="7" applyNumberFormat="1" applyFont="1" applyFill="1" applyBorder="1" applyAlignment="1" applyProtection="1">
      <alignment horizontal="right" vertical="center" readingOrder="2"/>
      <protection locked="0"/>
    </xf>
    <xf numFmtId="37" fontId="15" fillId="0" borderId="0" xfId="7" applyNumberFormat="1" applyFont="1" applyFill="1" applyBorder="1" applyAlignment="1" applyProtection="1">
      <alignment horizontal="right" vertical="center" readingOrder="2"/>
      <protection locked="0"/>
    </xf>
    <xf numFmtId="3" fontId="16" fillId="0" borderId="2" xfId="6" applyNumberFormat="1" applyFont="1" applyFill="1" applyBorder="1" applyAlignment="1" applyProtection="1">
      <alignment horizontal="right" vertical="center" readingOrder="2"/>
      <protection locked="0"/>
    </xf>
    <xf numFmtId="3" fontId="16" fillId="0" borderId="0" xfId="7" applyNumberFormat="1" applyFont="1" applyFill="1" applyBorder="1" applyAlignment="1" applyProtection="1">
      <alignment horizontal="right" vertical="center" readingOrder="2"/>
      <protection locked="0"/>
    </xf>
    <xf numFmtId="164" fontId="13" fillId="0" borderId="2" xfId="1" applyFont="1" applyFill="1" applyBorder="1" applyAlignment="1" applyProtection="1">
      <alignment horizontal="right" readingOrder="2"/>
      <protection locked="0"/>
    </xf>
    <xf numFmtId="165" fontId="16" fillId="0" borderId="14" xfId="7" applyNumberFormat="1" applyFont="1" applyFill="1" applyBorder="1" applyAlignment="1" applyProtection="1">
      <alignment vertical="center" shrinkToFit="1" readingOrder="2"/>
      <protection locked="0"/>
    </xf>
    <xf numFmtId="0" fontId="33" fillId="0" borderId="4" xfId="0" applyFont="1" applyFill="1" applyBorder="1" applyAlignment="1" applyProtection="1">
      <alignment vertical="center" shrinkToFit="1" readingOrder="2"/>
      <protection locked="0"/>
    </xf>
    <xf numFmtId="165" fontId="32" fillId="0" borderId="1" xfId="6" applyNumberFormat="1" applyFont="1" applyFill="1" applyBorder="1" applyAlignment="1" applyProtection="1">
      <alignment horizontal="right" vertical="center" shrinkToFit="1" readingOrder="2"/>
      <protection locked="0"/>
    </xf>
    <xf numFmtId="3" fontId="16" fillId="0" borderId="2" xfId="7" applyNumberFormat="1" applyFont="1" applyFill="1" applyBorder="1" applyAlignment="1" applyProtection="1">
      <alignment horizontal="right" vertical="center" readingOrder="2"/>
      <protection locked="0"/>
    </xf>
    <xf numFmtId="165" fontId="20" fillId="0" borderId="14" xfId="7" applyNumberFormat="1" applyFont="1" applyFill="1" applyBorder="1" applyAlignment="1" applyProtection="1">
      <alignment vertical="center" shrinkToFit="1" readingOrder="2"/>
      <protection locked="0"/>
    </xf>
    <xf numFmtId="0" fontId="26" fillId="0" borderId="4" xfId="0" applyFont="1" applyFill="1" applyBorder="1" applyAlignment="1" applyProtection="1">
      <alignment vertical="center" shrinkToFit="1" readingOrder="2"/>
      <protection locked="0"/>
    </xf>
    <xf numFmtId="165" fontId="16" fillId="0" borderId="1" xfId="7" applyNumberFormat="1" applyFont="1" applyFill="1" applyBorder="1" applyAlignment="1" applyProtection="1">
      <alignment horizontal="right" vertical="center" shrinkToFit="1" readingOrder="2"/>
      <protection locked="0"/>
    </xf>
    <xf numFmtId="3" fontId="15" fillId="0" borderId="0" xfId="7" applyNumberFormat="1" applyFont="1" applyFill="1" applyBorder="1" applyAlignment="1" applyProtection="1">
      <alignment horizontal="right" vertical="center" readingOrder="2"/>
      <protection locked="0"/>
    </xf>
    <xf numFmtId="37" fontId="20" fillId="0" borderId="1" xfId="7" applyNumberFormat="1" applyFont="1" applyFill="1" applyBorder="1" applyAlignment="1" applyProtection="1">
      <alignment horizontal="right" vertical="center" readingOrder="2"/>
      <protection locked="0"/>
    </xf>
    <xf numFmtId="0" fontId="0" fillId="0" borderId="1" xfId="0" applyFill="1" applyBorder="1" applyProtection="1">
      <protection locked="0"/>
    </xf>
    <xf numFmtId="169" fontId="22" fillId="0" borderId="2" xfId="26" applyNumberFormat="1" applyFont="1" applyFill="1" applyBorder="1" applyAlignment="1" applyProtection="1">
      <alignment horizontal="right" readingOrder="2"/>
      <protection locked="0"/>
    </xf>
    <xf numFmtId="169" fontId="20" fillId="0" borderId="0" xfId="26" applyNumberFormat="1" applyFont="1" applyFill="1" applyBorder="1" applyAlignment="1" applyProtection="1">
      <alignment horizontal="right" vertical="center" readingOrder="2"/>
      <protection locked="0"/>
    </xf>
    <xf numFmtId="169" fontId="0" fillId="0" borderId="0" xfId="26" applyNumberFormat="1" applyFont="1" applyFill="1" applyProtection="1">
      <protection locked="0"/>
    </xf>
    <xf numFmtId="169" fontId="23" fillId="0" borderId="1" xfId="26" applyNumberFormat="1" applyFont="1" applyFill="1" applyBorder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1" xfId="0" applyBorder="1" applyAlignment="1" applyProtection="1">
      <alignment vertical="center" wrapText="1"/>
    </xf>
    <xf numFmtId="0" fontId="0" fillId="0" borderId="0" xfId="0" applyProtection="1"/>
    <xf numFmtId="0" fontId="0" fillId="0" borderId="0" xfId="0" applyBorder="1" applyProtection="1"/>
    <xf numFmtId="169" fontId="23" fillId="0" borderId="1" xfId="26" applyNumberFormat="1" applyFont="1" applyFill="1" applyBorder="1" applyProtection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9" fontId="0" fillId="0" borderId="0" xfId="26" applyNumberFormat="1" applyFont="1" applyFill="1" applyBorder="1" applyAlignment="1"/>
    <xf numFmtId="169" fontId="0" fillId="0" borderId="0" xfId="26" applyNumberFormat="1" applyFont="1" applyFill="1" applyBorder="1" applyAlignment="1">
      <alignment horizontal="right"/>
    </xf>
    <xf numFmtId="164" fontId="28" fillId="2" borderId="2" xfId="1" applyFont="1" applyFill="1" applyBorder="1" applyProtection="1">
      <alignment horizontal="right" readingOrder="2"/>
    </xf>
    <xf numFmtId="0" fontId="29" fillId="2" borderId="3" xfId="7" applyFont="1" applyFill="1" applyBorder="1" applyAlignment="1" applyProtection="1">
      <alignment horizontal="right" vertical="center" readingOrder="2"/>
    </xf>
    <xf numFmtId="165" fontId="29" fillId="2" borderId="11" xfId="7" applyNumberFormat="1" applyFont="1" applyFill="1" applyBorder="1" applyAlignment="1" applyProtection="1">
      <alignment horizontal="right" vertical="center" shrinkToFit="1" readingOrder="2"/>
    </xf>
    <xf numFmtId="0" fontId="27" fillId="2" borderId="0" xfId="0" applyFont="1" applyFill="1"/>
    <xf numFmtId="49" fontId="16" fillId="2" borderId="2" xfId="6" applyNumberFormat="1" applyFont="1" applyFill="1" applyBorder="1" applyAlignment="1" applyProtection="1">
      <alignment horizontal="right" vertical="center" shrinkToFit="1" readingOrder="2"/>
    </xf>
    <xf numFmtId="37" fontId="20" fillId="2" borderId="0" xfId="7" applyNumberFormat="1" applyFont="1" applyFill="1" applyBorder="1" applyAlignment="1" applyProtection="1">
      <alignment horizontal="right" vertical="center" readingOrder="2"/>
    </xf>
    <xf numFmtId="0" fontId="0" fillId="2" borderId="0" xfId="0" applyFill="1"/>
    <xf numFmtId="165" fontId="16" fillId="2" borderId="13" xfId="7" applyNumberFormat="1" applyFont="1" applyFill="1" applyBorder="1" applyAlignment="1" applyProtection="1">
      <alignment horizontal="right" vertical="center" shrinkToFit="1" readingOrder="2"/>
    </xf>
    <xf numFmtId="43" fontId="0" fillId="0" borderId="0" xfId="26" applyFont="1" applyFill="1" applyAlignment="1">
      <alignment horizontal="right" wrapText="1"/>
    </xf>
    <xf numFmtId="0" fontId="0" fillId="0" borderId="0" xfId="0" applyFill="1" applyBorder="1" applyAlignment="1">
      <alignment horizontal="right"/>
    </xf>
    <xf numFmtId="0" fontId="16" fillId="0" borderId="0" xfId="6" applyFont="1" applyFill="1" applyBorder="1" applyAlignment="1" applyProtection="1">
      <alignment horizontal="right" vertical="center" wrapText="1" readingOrder="2"/>
    </xf>
    <xf numFmtId="165" fontId="16" fillId="0" borderId="14" xfId="7" applyNumberFormat="1" applyFont="1" applyFill="1" applyBorder="1" applyAlignment="1" applyProtection="1">
      <alignment horizontal="center" vertical="center" shrinkToFit="1" readingOrder="2"/>
    </xf>
    <xf numFmtId="165" fontId="16" fillId="0" borderId="4" xfId="7" applyNumberFormat="1" applyFont="1" applyFill="1" applyBorder="1" applyAlignment="1" applyProtection="1">
      <alignment horizontal="center" vertical="center" shrinkToFit="1" readingOrder="2"/>
    </xf>
    <xf numFmtId="165" fontId="17" fillId="0" borderId="10" xfId="7" applyNumberFormat="1" applyFont="1" applyFill="1" applyBorder="1" applyAlignment="1" applyProtection="1">
      <alignment horizontal="center" vertical="center" shrinkToFit="1" readingOrder="2"/>
    </xf>
    <xf numFmtId="165" fontId="17" fillId="0" borderId="5" xfId="7" applyNumberFormat="1" applyFont="1" applyFill="1" applyBorder="1" applyAlignment="1" applyProtection="1">
      <alignment horizontal="center" vertical="center" shrinkToFit="1" readingOrder="2"/>
    </xf>
    <xf numFmtId="165" fontId="16" fillId="0" borderId="10" xfId="7" applyNumberFormat="1" applyFont="1" applyFill="1" applyBorder="1" applyAlignment="1" applyProtection="1">
      <alignment horizontal="center" vertical="center" shrinkToFit="1" readingOrder="2"/>
    </xf>
    <xf numFmtId="165" fontId="16" fillId="0" borderId="5" xfId="7" applyNumberFormat="1" applyFont="1" applyFill="1" applyBorder="1" applyAlignment="1" applyProtection="1">
      <alignment horizontal="center" vertical="center" shrinkToFit="1" readingOrder="2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5" fontId="17" fillId="0" borderId="10" xfId="7" applyNumberFormat="1" applyFont="1" applyFill="1" applyBorder="1" applyAlignment="1" applyProtection="1">
      <alignment horizontal="center" vertical="center" shrinkToFit="1" readingOrder="2"/>
      <protection locked="0"/>
    </xf>
    <xf numFmtId="165" fontId="17" fillId="0" borderId="5" xfId="7" applyNumberFormat="1" applyFont="1" applyFill="1" applyBorder="1" applyAlignment="1" applyProtection="1">
      <alignment horizontal="center" vertical="center" shrinkToFit="1" readingOrder="2"/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164" fontId="25" fillId="0" borderId="2" xfId="1" applyFont="1" applyFill="1" applyBorder="1" applyAlignment="1" applyProtection="1">
      <alignment horizontal="center" readingOrder="2"/>
      <protection locked="0"/>
    </xf>
    <xf numFmtId="164" fontId="25" fillId="0" borderId="0" xfId="1" applyFont="1" applyFill="1" applyBorder="1" applyAlignment="1" applyProtection="1">
      <alignment horizontal="center" readingOrder="2"/>
      <protection locked="0"/>
    </xf>
    <xf numFmtId="164" fontId="25" fillId="0" borderId="18" xfId="1" applyFont="1" applyFill="1" applyBorder="1" applyAlignment="1" applyProtection="1">
      <alignment horizontal="center" readingOrder="2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16" fillId="0" borderId="23" xfId="6" applyNumberFormat="1" applyFont="1" applyFill="1" applyBorder="1" applyAlignment="1" applyProtection="1">
      <alignment horizontal="center" vertical="center" shrinkToFit="1" readingOrder="2"/>
      <protection locked="0"/>
    </xf>
    <xf numFmtId="165" fontId="16" fillId="0" borderId="24" xfId="6" applyNumberFormat="1" applyFont="1" applyFill="1" applyBorder="1" applyAlignment="1" applyProtection="1">
      <alignment horizontal="center" vertical="center" shrinkToFit="1" readingOrder="2"/>
      <protection locked="0"/>
    </xf>
    <xf numFmtId="165" fontId="16" fillId="0" borderId="25" xfId="6" applyNumberFormat="1" applyFont="1" applyFill="1" applyBorder="1" applyAlignment="1" applyProtection="1">
      <alignment horizontal="center" vertical="center" shrinkToFit="1" readingOrder="2"/>
      <protection locked="0"/>
    </xf>
    <xf numFmtId="0" fontId="16" fillId="0" borderId="0" xfId="6" applyFont="1" applyFill="1" applyBorder="1" applyAlignment="1" applyProtection="1">
      <alignment horizontal="right" vertical="center" wrapText="1" readingOrder="2"/>
      <protection locked="0"/>
    </xf>
    <xf numFmtId="165" fontId="32" fillId="0" borderId="14" xfId="7" applyNumberFormat="1" applyFont="1" applyFill="1" applyBorder="1" applyAlignment="1" applyProtection="1">
      <alignment horizontal="center" vertical="center" shrinkToFit="1" readingOrder="2"/>
      <protection locked="0"/>
    </xf>
    <xf numFmtId="165" fontId="32" fillId="0" borderId="4" xfId="7" applyNumberFormat="1" applyFont="1" applyFill="1" applyBorder="1" applyAlignment="1" applyProtection="1">
      <alignment horizontal="center" vertical="center" shrinkToFit="1" readingOrder="2"/>
      <protection locked="0"/>
    </xf>
    <xf numFmtId="165" fontId="16" fillId="0" borderId="1" xfId="6" applyNumberFormat="1" applyFont="1" applyFill="1" applyBorder="1" applyAlignment="1" applyProtection="1">
      <alignment horizontal="center" vertical="center" shrinkToFit="1" readingOrder="2"/>
      <protection locked="0"/>
    </xf>
    <xf numFmtId="165" fontId="16" fillId="0" borderId="20" xfId="6" applyNumberFormat="1" applyFont="1" applyFill="1" applyBorder="1" applyAlignment="1" applyProtection="1">
      <alignment horizontal="center" vertical="center" shrinkToFit="1" readingOrder="2"/>
      <protection locked="0"/>
    </xf>
    <xf numFmtId="165" fontId="16" fillId="0" borderId="21" xfId="6" applyNumberFormat="1" applyFont="1" applyFill="1" applyBorder="1" applyAlignment="1" applyProtection="1">
      <alignment horizontal="center" vertical="center" shrinkToFit="1" readingOrder="2"/>
      <protection locked="0"/>
    </xf>
    <xf numFmtId="165" fontId="16" fillId="0" borderId="22" xfId="6" applyNumberFormat="1" applyFont="1" applyFill="1" applyBorder="1" applyAlignment="1" applyProtection="1">
      <alignment horizontal="center" vertical="center" shrinkToFit="1" readingOrder="2"/>
      <protection locked="0"/>
    </xf>
    <xf numFmtId="165" fontId="32" fillId="0" borderId="10" xfId="7" applyNumberFormat="1" applyFont="1" applyFill="1" applyBorder="1" applyAlignment="1" applyProtection="1">
      <alignment horizontal="center" vertical="center" shrinkToFit="1" readingOrder="2"/>
      <protection locked="0"/>
    </xf>
    <xf numFmtId="165" fontId="32" fillId="0" borderId="26" xfId="7" applyNumberFormat="1" applyFont="1" applyFill="1" applyBorder="1" applyAlignment="1" applyProtection="1">
      <alignment horizontal="center" vertical="center" shrinkToFit="1" readingOrder="2"/>
      <protection locked="0"/>
    </xf>
    <xf numFmtId="165" fontId="32" fillId="0" borderId="5" xfId="7" applyNumberFormat="1" applyFont="1" applyFill="1" applyBorder="1" applyAlignment="1" applyProtection="1">
      <alignment horizontal="center" vertical="center" shrinkToFit="1" readingOrder="2"/>
      <protection locked="0"/>
    </xf>
  </cellXfs>
  <cellStyles count="27">
    <cellStyle name="Comma" xfId="26" builtinId="3"/>
    <cellStyle name="Comma 2" xfId="3" xr:uid="{00000000-0005-0000-0000-000001000000}"/>
    <cellStyle name="Comma 3" xfId="2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  <cellStyle name="Normal mudgash" xfId="5" xr:uid="{00000000-0005-0000-0000-000006000000}"/>
    <cellStyle name="Normal_Copy of financialReport" xfId="6" xr:uid="{00000000-0005-0000-0000-000007000000}"/>
    <cellStyle name="Normal_טופס 2" xfId="7" xr:uid="{00000000-0005-0000-0000-000008000000}"/>
    <cellStyle name="Percent" xfId="25" builtinId="5"/>
    <cellStyle name="Percent 2" xfId="9" xr:uid="{00000000-0005-0000-0000-00000A000000}"/>
    <cellStyle name="Percent 3" xfId="8" xr:uid="{00000000-0005-0000-0000-00000B000000}"/>
    <cellStyle name="אחוזים_0" xfId="10" xr:uid="{00000000-0005-0000-0000-00000C000000}"/>
    <cellStyle name="כותרת אקטיב" xfId="11" xr:uid="{00000000-0005-0000-0000-00000D000000}"/>
    <cellStyle name="כותרת דוח" xfId="12" xr:uid="{00000000-0005-0000-0000-00000E000000}"/>
    <cellStyle name="כותרת שם הגוף המבוקר" xfId="13" xr:uid="{00000000-0005-0000-0000-00000F000000}"/>
    <cellStyle name="כותרת שנה" xfId="14" xr:uid="{00000000-0005-0000-0000-000010000000}"/>
    <cellStyle name="כותרת שנת הדוח" xfId="15" xr:uid="{00000000-0005-0000-0000-000011000000}"/>
    <cellStyle name="כותרת1" xfId="16" xr:uid="{00000000-0005-0000-0000-000012000000}"/>
    <cellStyle name="כטתרת דוח" xfId="17" xr:uid="{00000000-0005-0000-0000-000013000000}"/>
    <cellStyle name="מעוגל לשלמים רגיל" xfId="18" xr:uid="{00000000-0005-0000-0000-000014000000}"/>
    <cellStyle name="נקודה_1" xfId="19" xr:uid="{00000000-0005-0000-0000-000015000000}"/>
    <cellStyle name="פרוט 1 לסעיף ראשי" xfId="20" xr:uid="{00000000-0005-0000-0000-000016000000}"/>
    <cellStyle name="פרוט 2 לסעיף ראשי" xfId="21" xr:uid="{00000000-0005-0000-0000-000017000000}"/>
    <cellStyle name="שם הגוף המבוקר" xfId="22" xr:uid="{00000000-0005-0000-0000-000018000000}"/>
    <cellStyle name="תאריך_1" xfId="23" xr:uid="{00000000-0005-0000-0000-000019000000}"/>
    <cellStyle name="תת באור" xfId="24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9"/>
  <sheetViews>
    <sheetView rightToLeft="1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25" sqref="E125"/>
    </sheetView>
  </sheetViews>
  <sheetFormatPr defaultColWidth="9" defaultRowHeight="14.25"/>
  <cols>
    <col min="1" max="2" width="9" style="15"/>
    <col min="3" max="3" width="12.875" style="15" customWidth="1"/>
    <col min="4" max="4" width="12.125" style="15" customWidth="1"/>
    <col min="5" max="6" width="10.625" style="15" customWidth="1"/>
    <col min="7" max="8" width="10.875" style="15" customWidth="1"/>
    <col min="9" max="12" width="10.625" style="15" customWidth="1"/>
    <col min="13" max="14" width="12.5" style="15" customWidth="1"/>
    <col min="15" max="15" width="9.875" style="15" bestFit="1" customWidth="1"/>
    <col min="16" max="17" width="12.375" style="15" bestFit="1" customWidth="1"/>
    <col min="18" max="18" width="12.375" style="15" customWidth="1"/>
    <col min="19" max="19" width="12.625" style="15" customWidth="1"/>
    <col min="20" max="20" width="11" style="15" customWidth="1"/>
    <col min="21" max="21" width="10.875" style="15" bestFit="1" customWidth="1"/>
    <col min="24" max="16384" width="9" style="15"/>
  </cols>
  <sheetData>
    <row r="1" spans="1:23" ht="20.25">
      <c r="A1" s="22" t="s">
        <v>61</v>
      </c>
      <c r="B1" s="22"/>
      <c r="D1" s="53"/>
      <c r="E1" s="53"/>
      <c r="F1" s="53" t="s">
        <v>112</v>
      </c>
    </row>
    <row r="2" spans="1:23">
      <c r="D2" s="33">
        <v>1</v>
      </c>
      <c r="E2" s="33">
        <v>2</v>
      </c>
      <c r="F2" s="33">
        <v>3</v>
      </c>
      <c r="G2" s="33">
        <v>4</v>
      </c>
      <c r="H2" s="33">
        <v>5</v>
      </c>
      <c r="I2" s="33">
        <v>6</v>
      </c>
      <c r="J2" s="33">
        <v>7</v>
      </c>
      <c r="K2" s="33">
        <v>8</v>
      </c>
      <c r="L2" s="33">
        <v>9</v>
      </c>
      <c r="M2" s="33">
        <v>10</v>
      </c>
      <c r="N2" s="33">
        <v>11</v>
      </c>
      <c r="O2" s="33">
        <v>12</v>
      </c>
      <c r="P2" s="33">
        <v>13</v>
      </c>
      <c r="Q2" s="33">
        <v>14</v>
      </c>
      <c r="R2" s="33">
        <v>15</v>
      </c>
      <c r="S2" s="33">
        <v>16</v>
      </c>
      <c r="T2" s="33">
        <v>17</v>
      </c>
      <c r="U2" s="33">
        <v>18</v>
      </c>
    </row>
    <row r="3" spans="1:23" s="24" customFormat="1" ht="19.5">
      <c r="A3" s="23" t="s">
        <v>62</v>
      </c>
      <c r="D3" s="34" t="s">
        <v>63</v>
      </c>
      <c r="E3" s="34" t="s">
        <v>64</v>
      </c>
      <c r="F3" s="34" t="s">
        <v>65</v>
      </c>
      <c r="G3" s="34" t="s">
        <v>66</v>
      </c>
      <c r="H3" s="34" t="s">
        <v>67</v>
      </c>
      <c r="I3" s="34" t="s">
        <v>70</v>
      </c>
      <c r="J3" s="34" t="s">
        <v>68</v>
      </c>
      <c r="K3" s="34" t="s">
        <v>69</v>
      </c>
      <c r="L3" s="34" t="s">
        <v>71</v>
      </c>
      <c r="M3" s="34" t="s">
        <v>72</v>
      </c>
      <c r="N3" s="34" t="s">
        <v>73</v>
      </c>
      <c r="O3" s="34" t="s">
        <v>74</v>
      </c>
      <c r="P3" s="34" t="s">
        <v>75</v>
      </c>
      <c r="Q3" s="34" t="s">
        <v>76</v>
      </c>
      <c r="R3" s="34" t="s">
        <v>77</v>
      </c>
      <c r="S3" s="34" t="s">
        <v>78</v>
      </c>
      <c r="T3" s="34" t="s">
        <v>79</v>
      </c>
      <c r="U3" s="34" t="s">
        <v>80</v>
      </c>
      <c r="V3"/>
      <c r="W3"/>
    </row>
    <row r="4" spans="1:23" ht="15">
      <c r="A4" s="3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3" s="19" customFormat="1" ht="18.75">
      <c r="A5" s="18" t="s">
        <v>57</v>
      </c>
      <c r="B5" s="17"/>
      <c r="C5" s="17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/>
      <c r="W5"/>
    </row>
    <row r="6" spans="1:23" ht="18.75">
      <c r="A6" s="16"/>
      <c r="B6" s="21" t="s">
        <v>56</v>
      </c>
      <c r="C6" s="20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3">
      <c r="B7" s="20"/>
      <c r="C7" s="2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3" ht="15">
      <c r="A8" s="3">
        <v>1</v>
      </c>
      <c r="B8" s="6" t="s">
        <v>0</v>
      </c>
      <c r="C8" s="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3" ht="15">
      <c r="A9" s="3"/>
      <c r="B9" s="5" t="s">
        <v>1</v>
      </c>
      <c r="C9" s="2"/>
      <c r="D9" s="36">
        <v>1052558</v>
      </c>
      <c r="E9" s="36">
        <v>880000</v>
      </c>
      <c r="F9" s="36">
        <v>857000</v>
      </c>
      <c r="G9" s="36">
        <v>1565000</v>
      </c>
      <c r="H9" s="36">
        <v>979000</v>
      </c>
      <c r="I9" s="36">
        <v>125000</v>
      </c>
      <c r="J9" s="36">
        <v>1640000</v>
      </c>
      <c r="K9" s="36">
        <v>350000</v>
      </c>
      <c r="L9" s="36">
        <v>905000</v>
      </c>
      <c r="M9" s="36">
        <v>2640108</v>
      </c>
      <c r="N9" s="36">
        <v>1128888</v>
      </c>
      <c r="O9" s="36">
        <v>720000</v>
      </c>
      <c r="P9" s="36">
        <v>2087604</v>
      </c>
      <c r="Q9" s="36">
        <v>756852</v>
      </c>
      <c r="R9" s="36">
        <v>927000</v>
      </c>
      <c r="S9" s="36">
        <v>2500000</v>
      </c>
      <c r="T9" s="36"/>
      <c r="U9" s="36">
        <v>710000</v>
      </c>
    </row>
    <row r="10" spans="1:23" ht="15">
      <c r="A10" s="3"/>
      <c r="B10" s="133" t="s">
        <v>2</v>
      </c>
      <c r="C10" s="133"/>
      <c r="D10" s="37">
        <v>371314</v>
      </c>
      <c r="E10" s="37"/>
      <c r="F10" s="37">
        <v>60000</v>
      </c>
      <c r="G10" s="37"/>
      <c r="H10" s="37"/>
      <c r="I10" s="37"/>
      <c r="J10" s="37"/>
      <c r="K10" s="37"/>
      <c r="L10" s="37"/>
      <c r="M10" s="37"/>
      <c r="N10" s="37">
        <v>101000</v>
      </c>
      <c r="O10" s="37"/>
      <c r="P10" s="37"/>
      <c r="Q10" s="37"/>
      <c r="R10" s="37"/>
      <c r="S10" s="37"/>
      <c r="T10" s="37"/>
      <c r="U10" s="37"/>
    </row>
    <row r="11" spans="1:23" ht="15">
      <c r="A11" s="3"/>
      <c r="B11" s="2" t="s">
        <v>3</v>
      </c>
      <c r="C11" s="2"/>
      <c r="D11" s="37"/>
      <c r="E11" s="37">
        <v>12000</v>
      </c>
      <c r="F11" s="37"/>
      <c r="G11" s="37">
        <v>20000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3" s="126" customFormat="1" ht="15">
      <c r="A12" s="123"/>
      <c r="B12" s="124" t="s">
        <v>4</v>
      </c>
      <c r="C12" s="124"/>
      <c r="D12" s="125"/>
      <c r="E12" s="125">
        <v>500000</v>
      </c>
      <c r="F12" s="125">
        <v>300000</v>
      </c>
      <c r="G12" s="125"/>
      <c r="H12" s="125"/>
      <c r="I12" s="125">
        <v>30000</v>
      </c>
      <c r="J12" s="125"/>
      <c r="K12" s="125"/>
      <c r="L12" s="125"/>
      <c r="M12" s="125"/>
      <c r="N12" s="125">
        <v>35000</v>
      </c>
      <c r="O12" s="125"/>
      <c r="P12" s="125"/>
      <c r="Q12" s="125"/>
      <c r="R12" s="125"/>
      <c r="S12" s="125"/>
      <c r="T12" s="125"/>
      <c r="U12" s="125"/>
      <c r="V12"/>
      <c r="W12"/>
    </row>
    <row r="13" spans="1:23" ht="15">
      <c r="A13" s="3"/>
      <c r="B13" s="134" t="s">
        <v>81</v>
      </c>
      <c r="C13" s="135"/>
      <c r="D13" s="38">
        <f>SUM(D9:D12)</f>
        <v>1423872</v>
      </c>
      <c r="E13" s="38">
        <f t="shared" ref="E13:U13" si="0">SUM(E9:E12)</f>
        <v>1392000</v>
      </c>
      <c r="F13" s="38">
        <f t="shared" si="0"/>
        <v>1217000</v>
      </c>
      <c r="G13" s="38">
        <f t="shared" si="0"/>
        <v>1585000</v>
      </c>
      <c r="H13" s="38">
        <f t="shared" ref="H13" si="1">SUM(H9:H12)</f>
        <v>979000</v>
      </c>
      <c r="I13" s="38">
        <f t="shared" si="0"/>
        <v>155000</v>
      </c>
      <c r="J13" s="38">
        <f t="shared" si="0"/>
        <v>1640000</v>
      </c>
      <c r="K13" s="38">
        <f t="shared" si="0"/>
        <v>350000</v>
      </c>
      <c r="L13" s="38">
        <f t="shared" si="0"/>
        <v>905000</v>
      </c>
      <c r="M13" s="38">
        <f t="shared" si="0"/>
        <v>2640108</v>
      </c>
      <c r="N13" s="38">
        <f t="shared" si="0"/>
        <v>1264888</v>
      </c>
      <c r="O13" s="38">
        <f t="shared" si="0"/>
        <v>720000</v>
      </c>
      <c r="P13" s="38">
        <f t="shared" si="0"/>
        <v>2087604</v>
      </c>
      <c r="Q13" s="38">
        <f t="shared" si="0"/>
        <v>756852</v>
      </c>
      <c r="R13" s="38">
        <f t="shared" si="0"/>
        <v>927000</v>
      </c>
      <c r="S13" s="38">
        <f t="shared" si="0"/>
        <v>2500000</v>
      </c>
      <c r="T13" s="38">
        <f t="shared" si="0"/>
        <v>0</v>
      </c>
      <c r="U13" s="38">
        <f t="shared" si="0"/>
        <v>710000</v>
      </c>
    </row>
    <row r="14" spans="1:23" ht="15">
      <c r="A14" s="3"/>
      <c r="B14" s="2"/>
      <c r="C14" s="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3" ht="15">
      <c r="A15" s="3"/>
      <c r="B15" s="1"/>
      <c r="C15" s="1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3" ht="15">
      <c r="A16" s="3"/>
      <c r="B16" s="1"/>
      <c r="C16" s="1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">
      <c r="A17" s="3"/>
      <c r="B17" s="1"/>
      <c r="C17" s="1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">
      <c r="A18" s="3">
        <v>2</v>
      </c>
      <c r="B18" s="6" t="s">
        <v>5</v>
      </c>
      <c r="C18" s="5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ht="15">
      <c r="A19" s="3"/>
      <c r="B19" s="5" t="s">
        <v>6</v>
      </c>
      <c r="C19" s="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15">
      <c r="A20" s="3"/>
      <c r="B20" s="5" t="s">
        <v>7</v>
      </c>
      <c r="C20" s="5"/>
      <c r="D20" s="36">
        <v>269539</v>
      </c>
      <c r="E20" s="36"/>
      <c r="F20" s="36">
        <v>250000</v>
      </c>
      <c r="G20" s="36">
        <v>473000</v>
      </c>
      <c r="H20" s="36">
        <v>218000</v>
      </c>
      <c r="I20" s="36">
        <v>65000</v>
      </c>
      <c r="J20" s="36">
        <v>477000</v>
      </c>
      <c r="K20" s="36">
        <v>119000</v>
      </c>
      <c r="L20" s="36">
        <v>250000</v>
      </c>
      <c r="M20" s="36">
        <v>681287</v>
      </c>
      <c r="N20" s="36">
        <v>338258</v>
      </c>
      <c r="O20" s="36">
        <v>175000</v>
      </c>
      <c r="P20" s="36"/>
      <c r="Q20" s="36">
        <v>343205</v>
      </c>
      <c r="R20" s="36">
        <v>230000</v>
      </c>
      <c r="S20" s="36">
        <v>515000</v>
      </c>
      <c r="T20" s="36"/>
      <c r="U20" s="36"/>
    </row>
    <row r="21" spans="1:21" ht="15">
      <c r="A21" s="3"/>
      <c r="B21" s="5" t="s">
        <v>8</v>
      </c>
      <c r="C21" s="2"/>
      <c r="D21" s="36">
        <v>30000</v>
      </c>
      <c r="E21" s="36">
        <v>6500</v>
      </c>
      <c r="F21" s="36">
        <v>105600</v>
      </c>
      <c r="G21" s="36"/>
      <c r="H21" s="36"/>
      <c r="I21" s="36">
        <v>15000</v>
      </c>
      <c r="J21" s="36">
        <v>143200</v>
      </c>
      <c r="K21" s="36"/>
      <c r="L21" s="36"/>
      <c r="M21" s="36">
        <v>93450</v>
      </c>
      <c r="N21" s="36"/>
      <c r="O21" s="36"/>
      <c r="P21" s="36"/>
      <c r="Q21" s="36">
        <v>169500</v>
      </c>
      <c r="R21" s="36"/>
      <c r="S21" s="36">
        <v>74511</v>
      </c>
      <c r="T21" s="36"/>
      <c r="U21" s="36"/>
    </row>
    <row r="22" spans="1:21" ht="15">
      <c r="A22" s="3"/>
      <c r="B22" s="25" t="s">
        <v>9</v>
      </c>
      <c r="C22" s="2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>
        <v>10000</v>
      </c>
      <c r="Q22" s="36">
        <v>5000</v>
      </c>
      <c r="R22" s="36"/>
      <c r="S22" s="36"/>
      <c r="T22" s="36"/>
      <c r="U22" s="36"/>
    </row>
    <row r="23" spans="1:21" ht="15">
      <c r="A23" s="3"/>
      <c r="B23" s="134" t="s">
        <v>82</v>
      </c>
      <c r="C23" s="135"/>
      <c r="D23" s="38">
        <f>SUM(D19:D22)</f>
        <v>299539</v>
      </c>
      <c r="E23" s="38">
        <f t="shared" ref="E23:U23" si="2">SUM(E19:E22)</f>
        <v>6500</v>
      </c>
      <c r="F23" s="38">
        <f t="shared" si="2"/>
        <v>355600</v>
      </c>
      <c r="G23" s="38">
        <f t="shared" si="2"/>
        <v>473000</v>
      </c>
      <c r="H23" s="38">
        <f t="shared" ref="H23" si="3">SUM(H19:H22)</f>
        <v>218000</v>
      </c>
      <c r="I23" s="38">
        <f t="shared" si="2"/>
        <v>80000</v>
      </c>
      <c r="J23" s="38">
        <f t="shared" si="2"/>
        <v>620200</v>
      </c>
      <c r="K23" s="38">
        <f t="shared" si="2"/>
        <v>119000</v>
      </c>
      <c r="L23" s="38">
        <f t="shared" si="2"/>
        <v>250000</v>
      </c>
      <c r="M23" s="38">
        <f t="shared" si="2"/>
        <v>774737</v>
      </c>
      <c r="N23" s="38">
        <f t="shared" si="2"/>
        <v>338258</v>
      </c>
      <c r="O23" s="38">
        <f t="shared" si="2"/>
        <v>175000</v>
      </c>
      <c r="P23" s="38">
        <f t="shared" si="2"/>
        <v>10000</v>
      </c>
      <c r="Q23" s="38">
        <f t="shared" si="2"/>
        <v>517705</v>
      </c>
      <c r="R23" s="38">
        <f t="shared" si="2"/>
        <v>230000</v>
      </c>
      <c r="S23" s="38">
        <f t="shared" si="2"/>
        <v>589511</v>
      </c>
      <c r="T23" s="38">
        <f t="shared" si="2"/>
        <v>0</v>
      </c>
      <c r="U23" s="38">
        <f t="shared" si="2"/>
        <v>0</v>
      </c>
    </row>
    <row r="24" spans="1:21" ht="15">
      <c r="A24" s="3"/>
      <c r="B24" s="1"/>
      <c r="C24" s="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ht="15">
      <c r="A25" s="3"/>
      <c r="B25" s="1"/>
      <c r="C25" s="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ht="15">
      <c r="A26" s="3">
        <v>3</v>
      </c>
      <c r="B26" s="6" t="s">
        <v>10</v>
      </c>
      <c r="C26" s="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 ht="15">
      <c r="A27" s="3"/>
      <c r="B27" s="5" t="s">
        <v>11</v>
      </c>
      <c r="C27" s="2"/>
      <c r="D27" s="36"/>
      <c r="E27" s="36">
        <v>30000</v>
      </c>
      <c r="F27" s="36"/>
      <c r="G27" s="36"/>
      <c r="H27" s="36"/>
      <c r="I27" s="36"/>
      <c r="J27" s="36"/>
      <c r="K27" s="36"/>
      <c r="L27" s="36"/>
      <c r="M27" s="36"/>
      <c r="N27" s="36">
        <v>46000</v>
      </c>
      <c r="O27" s="36"/>
      <c r="P27" s="36"/>
      <c r="Q27" s="36"/>
      <c r="R27" s="36"/>
      <c r="S27" s="36">
        <v>1958000</v>
      </c>
      <c r="T27" s="36"/>
      <c r="U27" s="36"/>
    </row>
    <row r="28" spans="1:21" ht="15">
      <c r="A28" s="3"/>
      <c r="B28" s="5" t="s">
        <v>12</v>
      </c>
      <c r="C28" s="5"/>
      <c r="D28" s="36"/>
      <c r="E28" s="36">
        <v>13000</v>
      </c>
      <c r="F28" s="36"/>
      <c r="G28" s="36"/>
      <c r="H28" s="36"/>
      <c r="I28" s="36"/>
      <c r="J28" s="36"/>
      <c r="K28" s="36">
        <v>3000</v>
      </c>
      <c r="L28" s="36">
        <v>20000</v>
      </c>
      <c r="M28" s="36">
        <v>212000</v>
      </c>
      <c r="N28" s="36">
        <v>16000</v>
      </c>
      <c r="O28" s="36">
        <v>15000</v>
      </c>
      <c r="P28" s="36">
        <v>20000</v>
      </c>
      <c r="Q28" s="36"/>
      <c r="R28" s="36"/>
      <c r="S28" s="36">
        <v>5000</v>
      </c>
      <c r="T28" s="36"/>
      <c r="U28" s="36"/>
    </row>
    <row r="29" spans="1:21" ht="15">
      <c r="A29" s="3"/>
      <c r="B29" s="5" t="s">
        <v>13</v>
      </c>
      <c r="C29" s="2"/>
      <c r="D29" s="37"/>
      <c r="E29" s="37"/>
      <c r="F29" s="37"/>
      <c r="G29" s="37"/>
      <c r="H29" s="37"/>
      <c r="I29" s="37"/>
      <c r="J29" s="37"/>
      <c r="K29" s="37"/>
      <c r="L29" s="37"/>
      <c r="M29" s="36"/>
      <c r="N29" s="36"/>
      <c r="O29" s="37"/>
      <c r="P29" s="37"/>
      <c r="Q29" s="37"/>
      <c r="R29" s="37"/>
      <c r="S29" s="37"/>
      <c r="T29" s="37"/>
      <c r="U29" s="37"/>
    </row>
    <row r="30" spans="1:21" ht="15">
      <c r="A30" s="3"/>
      <c r="B30" s="5" t="s">
        <v>14</v>
      </c>
      <c r="C30" s="2"/>
      <c r="D30" s="37"/>
      <c r="E30" s="37"/>
      <c r="F30" s="37"/>
      <c r="G30" s="37"/>
      <c r="H30" s="37"/>
      <c r="I30" s="37"/>
      <c r="J30" s="37"/>
      <c r="K30" s="37"/>
      <c r="L30" s="37"/>
      <c r="M30" s="36"/>
      <c r="N30" s="36"/>
      <c r="O30" s="37"/>
      <c r="P30" s="37"/>
      <c r="Q30" s="37"/>
      <c r="R30" s="37"/>
      <c r="S30" s="37"/>
      <c r="T30" s="37"/>
      <c r="U30" s="37"/>
    </row>
    <row r="31" spans="1:21" ht="15">
      <c r="A31" s="3"/>
      <c r="B31" s="5" t="s">
        <v>15</v>
      </c>
      <c r="C31" s="2"/>
      <c r="D31" s="37"/>
      <c r="E31" s="37">
        <v>14000</v>
      </c>
      <c r="F31" s="37">
        <v>10000</v>
      </c>
      <c r="G31" s="37"/>
      <c r="H31" s="37"/>
      <c r="I31" s="37"/>
      <c r="J31" s="37"/>
      <c r="K31" s="37"/>
      <c r="L31" s="37">
        <v>30000</v>
      </c>
      <c r="M31" s="36">
        <v>10000</v>
      </c>
      <c r="N31" s="36"/>
      <c r="O31" s="37"/>
      <c r="P31" s="37"/>
      <c r="Q31" s="37"/>
      <c r="R31" s="37"/>
      <c r="S31" s="37"/>
      <c r="T31" s="37"/>
      <c r="U31" s="37"/>
    </row>
    <row r="32" spans="1:21" ht="15">
      <c r="A32" s="3"/>
      <c r="B32" s="5" t="s">
        <v>16</v>
      </c>
      <c r="C32" s="2"/>
      <c r="D32" s="37"/>
      <c r="E32" s="37"/>
      <c r="F32" s="37"/>
      <c r="G32" s="37"/>
      <c r="H32" s="37"/>
      <c r="I32" s="37"/>
      <c r="J32" s="37"/>
      <c r="K32" s="37"/>
      <c r="L32" s="37"/>
      <c r="M32" s="36"/>
      <c r="N32" s="36"/>
      <c r="O32" s="37"/>
      <c r="P32" s="37"/>
      <c r="Q32" s="37"/>
      <c r="R32" s="37"/>
      <c r="S32" s="37"/>
      <c r="T32" s="37"/>
      <c r="U32" s="37"/>
    </row>
    <row r="33" spans="1:21" ht="15">
      <c r="A33" s="3"/>
      <c r="B33" s="26" t="s">
        <v>17</v>
      </c>
      <c r="C33" s="27"/>
      <c r="D33" s="37"/>
      <c r="E33" s="37"/>
      <c r="F33" s="37"/>
      <c r="G33" s="37"/>
      <c r="H33" s="37"/>
      <c r="I33" s="37"/>
      <c r="J33" s="37"/>
      <c r="K33" s="37"/>
      <c r="L33" s="37"/>
      <c r="M33" s="36"/>
      <c r="N33" s="36"/>
      <c r="O33" s="37"/>
      <c r="P33" s="37"/>
      <c r="Q33" s="37"/>
      <c r="R33" s="37"/>
      <c r="S33" s="37"/>
      <c r="T33" s="37"/>
      <c r="U33" s="37"/>
    </row>
    <row r="34" spans="1:21" ht="15">
      <c r="A34" s="3"/>
      <c r="B34" s="134" t="s">
        <v>83</v>
      </c>
      <c r="C34" s="135"/>
      <c r="D34" s="38">
        <f>SUM(D27:D33)</f>
        <v>0</v>
      </c>
      <c r="E34" s="38">
        <f t="shared" ref="E34:U34" si="4">SUM(E27:E33)</f>
        <v>57000</v>
      </c>
      <c r="F34" s="38">
        <f t="shared" si="4"/>
        <v>10000</v>
      </c>
      <c r="G34" s="38">
        <f t="shared" si="4"/>
        <v>0</v>
      </c>
      <c r="H34" s="38">
        <f t="shared" ref="H34" si="5">SUM(H27:H33)</f>
        <v>0</v>
      </c>
      <c r="I34" s="38">
        <f t="shared" si="4"/>
        <v>0</v>
      </c>
      <c r="J34" s="38">
        <f t="shared" si="4"/>
        <v>0</v>
      </c>
      <c r="K34" s="38">
        <f t="shared" si="4"/>
        <v>3000</v>
      </c>
      <c r="L34" s="38">
        <f t="shared" si="4"/>
        <v>50000</v>
      </c>
      <c r="M34" s="38">
        <f t="shared" si="4"/>
        <v>222000</v>
      </c>
      <c r="N34" s="38">
        <f t="shared" si="4"/>
        <v>62000</v>
      </c>
      <c r="O34" s="38">
        <f t="shared" si="4"/>
        <v>15000</v>
      </c>
      <c r="P34" s="38">
        <f t="shared" si="4"/>
        <v>20000</v>
      </c>
      <c r="Q34" s="38">
        <f t="shared" si="4"/>
        <v>0</v>
      </c>
      <c r="R34" s="38">
        <f t="shared" si="4"/>
        <v>0</v>
      </c>
      <c r="S34" s="38">
        <f t="shared" si="4"/>
        <v>1963000</v>
      </c>
      <c r="T34" s="38">
        <f t="shared" si="4"/>
        <v>0</v>
      </c>
      <c r="U34" s="38">
        <f t="shared" si="4"/>
        <v>0</v>
      </c>
    </row>
    <row r="35" spans="1:21" ht="15">
      <c r="A35" s="3"/>
      <c r="B35" s="1"/>
      <c r="C35" s="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5">
      <c r="A36" s="3">
        <v>4</v>
      </c>
      <c r="B36" s="6" t="s">
        <v>18</v>
      </c>
      <c r="C36" s="5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 ht="15">
      <c r="A37" s="3"/>
      <c r="B37" s="5" t="s">
        <v>19</v>
      </c>
      <c r="C37" s="5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ht="15">
      <c r="A38" s="3"/>
      <c r="B38" s="5" t="s">
        <v>20</v>
      </c>
      <c r="C38" s="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ht="15">
      <c r="A39" s="3"/>
      <c r="B39" s="26" t="s">
        <v>21</v>
      </c>
      <c r="C39" s="2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ht="15">
      <c r="A40" s="3"/>
      <c r="B40" s="134" t="s">
        <v>84</v>
      </c>
      <c r="C40" s="135"/>
      <c r="D40" s="38">
        <f>SUM(D37:D39)</f>
        <v>0</v>
      </c>
      <c r="E40" s="38">
        <f t="shared" ref="E40:U40" si="6">SUM(E37:E39)</f>
        <v>0</v>
      </c>
      <c r="F40" s="38">
        <f t="shared" si="6"/>
        <v>0</v>
      </c>
      <c r="G40" s="38">
        <f t="shared" si="6"/>
        <v>0</v>
      </c>
      <c r="H40" s="38">
        <f t="shared" ref="H40" si="7">SUM(H37:H39)</f>
        <v>0</v>
      </c>
      <c r="I40" s="38">
        <f t="shared" si="6"/>
        <v>0</v>
      </c>
      <c r="J40" s="38">
        <f t="shared" si="6"/>
        <v>0</v>
      </c>
      <c r="K40" s="38">
        <f t="shared" si="6"/>
        <v>0</v>
      </c>
      <c r="L40" s="38">
        <f t="shared" si="6"/>
        <v>0</v>
      </c>
      <c r="M40" s="38">
        <f t="shared" si="6"/>
        <v>0</v>
      </c>
      <c r="N40" s="38">
        <f t="shared" si="6"/>
        <v>0</v>
      </c>
      <c r="O40" s="38">
        <f t="shared" si="6"/>
        <v>0</v>
      </c>
      <c r="P40" s="38">
        <f t="shared" si="6"/>
        <v>0</v>
      </c>
      <c r="Q40" s="38">
        <f t="shared" si="6"/>
        <v>0</v>
      </c>
      <c r="R40" s="38">
        <f t="shared" si="6"/>
        <v>0</v>
      </c>
      <c r="S40" s="38">
        <f t="shared" si="6"/>
        <v>0</v>
      </c>
      <c r="T40" s="38">
        <f t="shared" si="6"/>
        <v>0</v>
      </c>
      <c r="U40" s="38">
        <f t="shared" si="6"/>
        <v>0</v>
      </c>
    </row>
    <row r="41" spans="1:21" ht="15">
      <c r="A41" s="3"/>
      <c r="B41" s="1"/>
      <c r="C41" s="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1:21" ht="15">
      <c r="A42" s="14">
        <v>59</v>
      </c>
      <c r="B42" s="6" t="s">
        <v>86</v>
      </c>
      <c r="C42" s="1"/>
      <c r="D42" s="42"/>
      <c r="E42" s="42">
        <v>15000</v>
      </c>
      <c r="F42" s="42"/>
      <c r="G42" s="42"/>
      <c r="H42" s="42"/>
      <c r="I42" s="42">
        <v>85000</v>
      </c>
      <c r="J42" s="42"/>
      <c r="K42" s="42"/>
      <c r="L42" s="42">
        <v>25000</v>
      </c>
      <c r="M42" s="42">
        <v>380500</v>
      </c>
      <c r="N42" s="42">
        <v>3000</v>
      </c>
      <c r="O42" s="42"/>
      <c r="P42" s="42">
        <v>10000</v>
      </c>
      <c r="Q42" s="42"/>
      <c r="R42" s="42"/>
      <c r="S42" s="42"/>
      <c r="T42" s="42"/>
      <c r="U42" s="42"/>
    </row>
    <row r="43" spans="1:21" ht="15">
      <c r="A43" s="3"/>
      <c r="B43" s="5"/>
      <c r="C43" s="5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9.5" thickBot="1">
      <c r="A44" s="3"/>
      <c r="B44" s="136" t="s">
        <v>85</v>
      </c>
      <c r="C44" s="137"/>
      <c r="D44" s="44">
        <f>D42+D40+D34+D23+D13</f>
        <v>1723411</v>
      </c>
      <c r="E44" s="44">
        <f t="shared" ref="E44:U44" si="8">E42+E40+E34+E23+E13</f>
        <v>1470500</v>
      </c>
      <c r="F44" s="44">
        <f t="shared" si="8"/>
        <v>1582600</v>
      </c>
      <c r="G44" s="44">
        <f t="shared" si="8"/>
        <v>2058000</v>
      </c>
      <c r="H44" s="44">
        <f t="shared" ref="H44" si="9">H42+H40+H34+H23+H13</f>
        <v>1197000</v>
      </c>
      <c r="I44" s="44">
        <f>I42+I40+I34+I23+I13</f>
        <v>320000</v>
      </c>
      <c r="J44" s="44">
        <f t="shared" si="8"/>
        <v>2260200</v>
      </c>
      <c r="K44" s="44">
        <f>K42+K40+K34+K23+K13</f>
        <v>472000</v>
      </c>
      <c r="L44" s="44">
        <f t="shared" si="8"/>
        <v>1230000</v>
      </c>
      <c r="M44" s="44">
        <f t="shared" si="8"/>
        <v>4017345</v>
      </c>
      <c r="N44" s="44">
        <f t="shared" si="8"/>
        <v>1668146</v>
      </c>
      <c r="O44" s="44">
        <f t="shared" si="8"/>
        <v>910000</v>
      </c>
      <c r="P44" s="44">
        <f t="shared" si="8"/>
        <v>2127604</v>
      </c>
      <c r="Q44" s="44">
        <f t="shared" si="8"/>
        <v>1274557</v>
      </c>
      <c r="R44" s="44">
        <f t="shared" si="8"/>
        <v>1157000</v>
      </c>
      <c r="S44" s="44">
        <f t="shared" si="8"/>
        <v>5052511</v>
      </c>
      <c r="T44" s="44">
        <f t="shared" si="8"/>
        <v>0</v>
      </c>
      <c r="U44" s="44">
        <f t="shared" si="8"/>
        <v>710000</v>
      </c>
    </row>
    <row r="45" spans="1:21" ht="15.75" thickTop="1">
      <c r="A45" s="1"/>
      <c r="B45" s="4"/>
      <c r="C45" s="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 ht="37.5">
      <c r="A46" s="18" t="s">
        <v>58</v>
      </c>
      <c r="B46" s="4"/>
      <c r="C46" s="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 ht="15.75">
      <c r="A47" s="1"/>
      <c r="B47" s="21" t="s">
        <v>56</v>
      </c>
      <c r="C47" s="21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ht="15.75">
      <c r="A48" s="1"/>
      <c r="B48" s="21"/>
      <c r="C48" s="21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>
      <c r="A49" s="7" t="s">
        <v>22</v>
      </c>
      <c r="B49" s="8" t="s">
        <v>23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>
      <c r="A50" s="9"/>
      <c r="B50" s="10" t="s">
        <v>24</v>
      </c>
      <c r="D50" s="36">
        <v>237000</v>
      </c>
      <c r="E50" s="36">
        <v>180000</v>
      </c>
      <c r="F50" s="36">
        <v>131831</v>
      </c>
      <c r="G50" s="36">
        <v>355000</v>
      </c>
      <c r="H50" s="36">
        <v>367000</v>
      </c>
      <c r="I50" s="36"/>
      <c r="J50" s="36">
        <v>213600</v>
      </c>
      <c r="K50" s="36">
        <v>40000</v>
      </c>
      <c r="L50" s="36">
        <v>190000</v>
      </c>
      <c r="M50" s="36">
        <v>391100</v>
      </c>
      <c r="N50" s="36"/>
      <c r="O50" s="36">
        <v>90000</v>
      </c>
      <c r="P50" s="36">
        <v>355405</v>
      </c>
      <c r="Q50" s="36"/>
      <c r="R50" s="36">
        <v>110000</v>
      </c>
      <c r="S50" s="36">
        <v>642000</v>
      </c>
      <c r="T50" s="36"/>
      <c r="U50" s="36">
        <v>104000</v>
      </c>
    </row>
    <row r="51" spans="1:21" ht="15">
      <c r="A51" s="11"/>
      <c r="B51" s="10" t="s">
        <v>25</v>
      </c>
      <c r="D51" s="36"/>
      <c r="E51" s="36">
        <v>100000</v>
      </c>
      <c r="F51" s="36">
        <v>107000</v>
      </c>
      <c r="G51" s="36">
        <v>143000</v>
      </c>
      <c r="H51" s="36"/>
      <c r="I51" s="36"/>
      <c r="J51" s="36"/>
      <c r="K51" s="36"/>
      <c r="L51" s="36">
        <v>90000</v>
      </c>
      <c r="M51" s="36">
        <v>401415</v>
      </c>
      <c r="N51" s="36">
        <v>130308</v>
      </c>
      <c r="O51" s="36">
        <v>120000</v>
      </c>
      <c r="P51" s="36">
        <v>177604</v>
      </c>
      <c r="Q51" s="36"/>
      <c r="R51" s="36">
        <v>196000</v>
      </c>
      <c r="S51" s="36"/>
      <c r="T51" s="36"/>
      <c r="U51" s="36"/>
    </row>
    <row r="52" spans="1:21">
      <c r="A52" s="9"/>
      <c r="B52" s="10" t="s">
        <v>26</v>
      </c>
      <c r="D52" s="36"/>
      <c r="E52" s="36">
        <v>100000</v>
      </c>
      <c r="F52" s="36">
        <v>49313</v>
      </c>
      <c r="G52" s="36">
        <v>7000</v>
      </c>
      <c r="H52" s="36">
        <v>285000</v>
      </c>
      <c r="I52" s="36">
        <v>17000</v>
      </c>
      <c r="J52" s="36">
        <v>191400</v>
      </c>
      <c r="K52" s="36">
        <v>72000</v>
      </c>
      <c r="L52" s="36">
        <v>40000</v>
      </c>
      <c r="M52" s="36">
        <v>68012</v>
      </c>
      <c r="N52" s="36">
        <v>306721</v>
      </c>
      <c r="O52" s="36">
        <v>75000</v>
      </c>
      <c r="P52" s="36">
        <v>44000</v>
      </c>
      <c r="Q52" s="36">
        <v>22464</v>
      </c>
      <c r="R52" s="36">
        <v>20000</v>
      </c>
      <c r="S52" s="36"/>
      <c r="T52" s="36"/>
      <c r="U52" s="36">
        <v>60000</v>
      </c>
    </row>
    <row r="53" spans="1:21">
      <c r="A53" s="9"/>
      <c r="B53" s="28"/>
      <c r="C53" s="29" t="s">
        <v>55</v>
      </c>
      <c r="D53" s="45">
        <f>SUM(D50:D52)</f>
        <v>237000</v>
      </c>
      <c r="E53" s="45">
        <f t="shared" ref="E53:U53" si="10">SUM(E50:E52)</f>
        <v>380000</v>
      </c>
      <c r="F53" s="45">
        <f t="shared" si="10"/>
        <v>288144</v>
      </c>
      <c r="G53" s="45">
        <f t="shared" si="10"/>
        <v>505000</v>
      </c>
      <c r="H53" s="45">
        <f t="shared" ref="H53" si="11">SUM(H50:H52)</f>
        <v>652000</v>
      </c>
      <c r="I53" s="45">
        <f t="shared" si="10"/>
        <v>17000</v>
      </c>
      <c r="J53" s="45">
        <f t="shared" si="10"/>
        <v>405000</v>
      </c>
      <c r="K53" s="45">
        <f t="shared" si="10"/>
        <v>112000</v>
      </c>
      <c r="L53" s="45">
        <f t="shared" si="10"/>
        <v>320000</v>
      </c>
      <c r="M53" s="45">
        <f t="shared" si="10"/>
        <v>860527</v>
      </c>
      <c r="N53" s="45">
        <f t="shared" si="10"/>
        <v>437029</v>
      </c>
      <c r="O53" s="45">
        <f t="shared" si="10"/>
        <v>285000</v>
      </c>
      <c r="P53" s="45">
        <f t="shared" si="10"/>
        <v>577009</v>
      </c>
      <c r="Q53" s="45">
        <f t="shared" si="10"/>
        <v>22464</v>
      </c>
      <c r="R53" s="45">
        <f t="shared" si="10"/>
        <v>326000</v>
      </c>
      <c r="S53" s="45">
        <f t="shared" si="10"/>
        <v>642000</v>
      </c>
      <c r="T53" s="45">
        <f t="shared" si="10"/>
        <v>0</v>
      </c>
      <c r="U53" s="45">
        <f t="shared" si="10"/>
        <v>164000</v>
      </c>
    </row>
    <row r="54" spans="1:21">
      <c r="A54" s="9" t="s">
        <v>27</v>
      </c>
      <c r="B54" s="8" t="s">
        <v>28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>
      <c r="A55" s="9"/>
      <c r="B55" s="10" t="s">
        <v>29</v>
      </c>
      <c r="D55" s="36"/>
      <c r="E55" s="36">
        <v>6000</v>
      </c>
      <c r="F55" s="36">
        <v>12000</v>
      </c>
      <c r="G55" s="36">
        <v>20000</v>
      </c>
      <c r="H55" s="36">
        <v>3000</v>
      </c>
      <c r="I55" s="36">
        <v>2000</v>
      </c>
      <c r="J55" s="36">
        <v>21000</v>
      </c>
      <c r="K55" s="36">
        <v>13000</v>
      </c>
      <c r="L55" s="36">
        <v>10000</v>
      </c>
      <c r="M55" s="36"/>
      <c r="N55" s="36">
        <v>8000</v>
      </c>
      <c r="O55" s="36">
        <v>2000</v>
      </c>
      <c r="P55" s="36">
        <v>22000</v>
      </c>
      <c r="Q55" s="36">
        <v>13500</v>
      </c>
      <c r="R55" s="36"/>
      <c r="S55" s="36">
        <v>45000</v>
      </c>
      <c r="T55" s="36"/>
      <c r="U55" s="36">
        <v>2000</v>
      </c>
    </row>
    <row r="56" spans="1:21">
      <c r="A56" s="9"/>
      <c r="B56" s="10" t="s">
        <v>30</v>
      </c>
      <c r="D56" s="36"/>
      <c r="E56" s="36"/>
      <c r="F56" s="36"/>
      <c r="G56" s="36">
        <v>92000</v>
      </c>
      <c r="H56" s="36"/>
      <c r="I56" s="36"/>
      <c r="J56" s="36">
        <v>115200</v>
      </c>
      <c r="K56" s="36"/>
      <c r="L56" s="36">
        <v>10700</v>
      </c>
      <c r="M56" s="36"/>
      <c r="N56" s="36"/>
      <c r="O56" s="36"/>
      <c r="P56" s="36"/>
      <c r="Q56" s="36"/>
      <c r="R56" s="36"/>
      <c r="S56" s="36"/>
      <c r="T56" s="36"/>
      <c r="U56" s="36"/>
    </row>
    <row r="57" spans="1:21">
      <c r="A57" s="12"/>
      <c r="B57" s="28"/>
      <c r="C57" s="29" t="s">
        <v>55</v>
      </c>
      <c r="D57" s="38">
        <f>SUM(D55:D56)</f>
        <v>0</v>
      </c>
      <c r="E57" s="38">
        <f t="shared" ref="E57:U57" si="12">SUM(E55:E56)</f>
        <v>6000</v>
      </c>
      <c r="F57" s="38">
        <f t="shared" si="12"/>
        <v>12000</v>
      </c>
      <c r="G57" s="38">
        <f t="shared" si="12"/>
        <v>112000</v>
      </c>
      <c r="H57" s="38">
        <f t="shared" ref="H57" si="13">SUM(H55:H56)</f>
        <v>3000</v>
      </c>
      <c r="I57" s="38">
        <f t="shared" si="12"/>
        <v>2000</v>
      </c>
      <c r="J57" s="38">
        <f t="shared" si="12"/>
        <v>136200</v>
      </c>
      <c r="K57" s="38">
        <f t="shared" si="12"/>
        <v>13000</v>
      </c>
      <c r="L57" s="38">
        <f t="shared" si="12"/>
        <v>20700</v>
      </c>
      <c r="M57" s="38">
        <f t="shared" si="12"/>
        <v>0</v>
      </c>
      <c r="N57" s="38">
        <f>SUM(N55:N56)</f>
        <v>8000</v>
      </c>
      <c r="O57" s="38">
        <f t="shared" si="12"/>
        <v>2000</v>
      </c>
      <c r="P57" s="38">
        <f t="shared" si="12"/>
        <v>22000</v>
      </c>
      <c r="Q57" s="38">
        <f t="shared" si="12"/>
        <v>13500</v>
      </c>
      <c r="R57" s="38">
        <f t="shared" si="12"/>
        <v>0</v>
      </c>
      <c r="S57" s="38">
        <f t="shared" si="12"/>
        <v>45000</v>
      </c>
      <c r="T57" s="38">
        <f t="shared" si="12"/>
        <v>0</v>
      </c>
      <c r="U57" s="38">
        <f t="shared" si="12"/>
        <v>2000</v>
      </c>
    </row>
    <row r="58" spans="1:21">
      <c r="A58" s="12"/>
      <c r="B58" s="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>
      <c r="A59" s="7" t="s">
        <v>31</v>
      </c>
      <c r="B59" s="13" t="s">
        <v>32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>
      <c r="A60" s="12"/>
      <c r="B60" s="10" t="s">
        <v>33</v>
      </c>
      <c r="D60" s="36"/>
      <c r="E60" s="36"/>
      <c r="F60" s="36">
        <v>121353</v>
      </c>
      <c r="G60" s="36">
        <v>110000</v>
      </c>
      <c r="H60" s="36"/>
      <c r="I60" s="36"/>
      <c r="J60" s="36"/>
      <c r="K60" s="36"/>
      <c r="L60" s="36"/>
      <c r="M60" s="36"/>
      <c r="N60" s="36">
        <v>102000</v>
      </c>
      <c r="O60" s="36"/>
      <c r="P60" s="36">
        <v>42000</v>
      </c>
      <c r="Q60" s="36"/>
      <c r="R60" s="36">
        <v>15000</v>
      </c>
      <c r="S60" s="36">
        <v>140000</v>
      </c>
      <c r="T60" s="36"/>
      <c r="U60" s="36"/>
    </row>
    <row r="61" spans="1:21">
      <c r="A61" s="9"/>
      <c r="B61" s="10" t="s">
        <v>34</v>
      </c>
      <c r="D61" s="36">
        <v>359400</v>
      </c>
      <c r="E61" s="36">
        <v>18000</v>
      </c>
      <c r="F61" s="36">
        <v>288000</v>
      </c>
      <c r="G61" s="36">
        <v>473000</v>
      </c>
      <c r="H61" s="36">
        <v>218000</v>
      </c>
      <c r="I61" s="36">
        <v>50000</v>
      </c>
      <c r="J61" s="36">
        <v>477000</v>
      </c>
      <c r="K61" s="36">
        <v>116000</v>
      </c>
      <c r="L61" s="36">
        <v>250000</v>
      </c>
      <c r="M61" s="36">
        <v>681287</v>
      </c>
      <c r="N61" s="36">
        <v>436117</v>
      </c>
      <c r="O61" s="36">
        <v>175000</v>
      </c>
      <c r="P61" s="36"/>
      <c r="Q61" s="36">
        <v>343205</v>
      </c>
      <c r="R61" s="36">
        <v>230000</v>
      </c>
      <c r="S61" s="36">
        <v>515000</v>
      </c>
      <c r="T61" s="36"/>
      <c r="U61" s="36">
        <v>10000</v>
      </c>
    </row>
    <row r="62" spans="1:21">
      <c r="A62" s="12"/>
      <c r="B62" s="10" t="s">
        <v>35</v>
      </c>
      <c r="D62" s="36">
        <v>574000</v>
      </c>
      <c r="E62" s="36">
        <v>575000</v>
      </c>
      <c r="F62" s="36">
        <v>633620</v>
      </c>
      <c r="G62" s="36">
        <v>300000</v>
      </c>
      <c r="H62" s="36">
        <v>60000</v>
      </c>
      <c r="I62" s="36">
        <v>195000</v>
      </c>
      <c r="J62" s="36">
        <v>710000</v>
      </c>
      <c r="K62" s="36">
        <v>153800</v>
      </c>
      <c r="L62" s="36">
        <v>366300</v>
      </c>
      <c r="M62" s="36">
        <v>1171000</v>
      </c>
      <c r="N62" s="36">
        <v>392000</v>
      </c>
      <c r="O62" s="36">
        <v>269000</v>
      </c>
      <c r="P62" s="36">
        <v>708000</v>
      </c>
      <c r="Q62" s="36">
        <v>645910</v>
      </c>
      <c r="R62" s="36">
        <v>300000</v>
      </c>
      <c r="S62" s="36">
        <v>1244746</v>
      </c>
      <c r="T62" s="36"/>
      <c r="U62" s="36">
        <v>368000</v>
      </c>
    </row>
    <row r="63" spans="1:21">
      <c r="A63" s="12"/>
      <c r="B63" s="10" t="s">
        <v>36</v>
      </c>
      <c r="D63" s="36"/>
      <c r="E63" s="36"/>
      <c r="F63" s="36"/>
      <c r="G63" s="36">
        <v>100000</v>
      </c>
      <c r="H63" s="36">
        <v>95000</v>
      </c>
      <c r="I63" s="36">
        <v>45000</v>
      </c>
      <c r="J63" s="36"/>
      <c r="K63" s="36"/>
      <c r="L63" s="36"/>
      <c r="M63" s="36"/>
      <c r="N63" s="36"/>
      <c r="O63" s="36">
        <v>24000</v>
      </c>
      <c r="P63" s="36">
        <v>124000</v>
      </c>
      <c r="Q63" s="36"/>
      <c r="R63" s="36">
        <v>35000</v>
      </c>
      <c r="S63" s="36">
        <v>434000</v>
      </c>
      <c r="T63" s="36"/>
      <c r="U63" s="36"/>
    </row>
    <row r="64" spans="1:21">
      <c r="A64" s="12"/>
      <c r="B64" s="28"/>
      <c r="C64" s="29" t="s">
        <v>55</v>
      </c>
      <c r="D64" s="38">
        <f>SUM(D60:D63)</f>
        <v>933400</v>
      </c>
      <c r="E64" s="38">
        <f t="shared" ref="E64:U64" si="14">SUM(E60:E63)</f>
        <v>593000</v>
      </c>
      <c r="F64" s="38">
        <f t="shared" si="14"/>
        <v>1042973</v>
      </c>
      <c r="G64" s="38">
        <f t="shared" si="14"/>
        <v>983000</v>
      </c>
      <c r="H64" s="38">
        <f t="shared" ref="H64" si="15">SUM(H60:H63)</f>
        <v>373000</v>
      </c>
      <c r="I64" s="38">
        <f t="shared" si="14"/>
        <v>290000</v>
      </c>
      <c r="J64" s="38">
        <f t="shared" si="14"/>
        <v>1187000</v>
      </c>
      <c r="K64" s="38">
        <f t="shared" si="14"/>
        <v>269800</v>
      </c>
      <c r="L64" s="38">
        <f t="shared" si="14"/>
        <v>616300</v>
      </c>
      <c r="M64" s="38">
        <f t="shared" si="14"/>
        <v>1852287</v>
      </c>
      <c r="N64" s="38">
        <f t="shared" si="14"/>
        <v>930117</v>
      </c>
      <c r="O64" s="38">
        <f t="shared" si="14"/>
        <v>468000</v>
      </c>
      <c r="P64" s="38">
        <f t="shared" si="14"/>
        <v>874000</v>
      </c>
      <c r="Q64" s="38">
        <f t="shared" si="14"/>
        <v>989115</v>
      </c>
      <c r="R64" s="38">
        <f t="shared" si="14"/>
        <v>580000</v>
      </c>
      <c r="S64" s="38">
        <f t="shared" si="14"/>
        <v>2333746</v>
      </c>
      <c r="T64" s="38">
        <f t="shared" si="14"/>
        <v>0</v>
      </c>
      <c r="U64" s="38">
        <f t="shared" si="14"/>
        <v>378000</v>
      </c>
    </row>
    <row r="65" spans="1:21" ht="15">
      <c r="A65" s="3"/>
      <c r="B65" s="1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>
      <c r="A66" s="7"/>
      <c r="B66" s="1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>
      <c r="A67" s="12">
        <v>8</v>
      </c>
      <c r="B67" s="13" t="s">
        <v>37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>
      <c r="A68" s="12"/>
      <c r="B68" s="10" t="s">
        <v>38</v>
      </c>
      <c r="D68" s="36">
        <v>167660</v>
      </c>
      <c r="E68" s="36">
        <v>112000</v>
      </c>
      <c r="F68" s="36"/>
      <c r="G68" s="36">
        <v>29000</v>
      </c>
      <c r="H68" s="36"/>
      <c r="I68" s="36"/>
      <c r="J68" s="36">
        <v>200000</v>
      </c>
      <c r="K68" s="36"/>
      <c r="L68" s="36"/>
      <c r="M68" s="36"/>
      <c r="N68" s="36"/>
      <c r="O68" s="36"/>
      <c r="P68" s="36">
        <v>20000</v>
      </c>
      <c r="Q68" s="36"/>
      <c r="R68" s="36">
        <v>30000</v>
      </c>
      <c r="S68" s="36">
        <v>1631765</v>
      </c>
      <c r="T68" s="36"/>
      <c r="U68" s="36"/>
    </row>
    <row r="69" spans="1:21">
      <c r="A69" s="12"/>
      <c r="B69" s="10" t="s">
        <v>39</v>
      </c>
      <c r="D69" s="36">
        <v>355400</v>
      </c>
      <c r="E69" s="36">
        <v>102000</v>
      </c>
      <c r="F69" s="36">
        <v>176483</v>
      </c>
      <c r="G69" s="36">
        <v>171000</v>
      </c>
      <c r="H69" s="36">
        <v>42000</v>
      </c>
      <c r="I69" s="36">
        <v>11000</v>
      </c>
      <c r="J69" s="36">
        <v>219000</v>
      </c>
      <c r="K69" s="36">
        <v>77200</v>
      </c>
      <c r="L69" s="36">
        <v>243000</v>
      </c>
      <c r="M69" s="36">
        <v>708333</v>
      </c>
      <c r="N69" s="36">
        <v>186000</v>
      </c>
      <c r="O69" s="36">
        <v>65000</v>
      </c>
      <c r="P69" s="36">
        <v>328832</v>
      </c>
      <c r="Q69" s="36">
        <v>247478</v>
      </c>
      <c r="R69" s="36">
        <v>125000</v>
      </c>
      <c r="S69" s="36">
        <v>400000</v>
      </c>
      <c r="T69" s="36"/>
      <c r="U69" s="36">
        <v>95000</v>
      </c>
    </row>
    <row r="70" spans="1:21">
      <c r="A70" s="12"/>
      <c r="B70" s="10" t="s">
        <v>40</v>
      </c>
      <c r="D70" s="36"/>
      <c r="E70" s="36"/>
      <c r="F70" s="36"/>
      <c r="G70" s="36">
        <v>1000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>
      <c r="A71" s="12"/>
      <c r="B71" s="10" t="s">
        <v>41</v>
      </c>
      <c r="D71" s="36"/>
      <c r="E71" s="36">
        <v>45000</v>
      </c>
      <c r="F71" s="36"/>
      <c r="G71" s="36">
        <v>11000</v>
      </c>
      <c r="H71" s="36">
        <v>21000</v>
      </c>
      <c r="I71" s="36"/>
      <c r="J71" s="36">
        <v>37000</v>
      </c>
      <c r="K71" s="36"/>
      <c r="L71" s="36"/>
      <c r="M71" s="36"/>
      <c r="N71" s="36"/>
      <c r="O71" s="36"/>
      <c r="P71" s="36">
        <v>158400</v>
      </c>
      <c r="Q71" s="36"/>
      <c r="R71" s="36">
        <v>30000</v>
      </c>
      <c r="S71" s="36"/>
      <c r="T71" s="36"/>
      <c r="U71" s="36"/>
    </row>
    <row r="72" spans="1:21">
      <c r="A72" s="12"/>
      <c r="B72" s="10" t="s">
        <v>42</v>
      </c>
      <c r="D72" s="36">
        <v>10000</v>
      </c>
      <c r="E72" s="36">
        <v>30000</v>
      </c>
      <c r="F72" s="36">
        <v>13000</v>
      </c>
      <c r="G72" s="36">
        <v>15000</v>
      </c>
      <c r="H72" s="36">
        <v>36000</v>
      </c>
      <c r="I72" s="36"/>
      <c r="J72" s="36">
        <v>18000</v>
      </c>
      <c r="K72" s="36"/>
      <c r="L72" s="36">
        <v>30000</v>
      </c>
      <c r="M72" s="36">
        <v>20000</v>
      </c>
      <c r="N72" s="36"/>
      <c r="O72" s="36">
        <v>25000</v>
      </c>
      <c r="P72" s="36">
        <v>35000</v>
      </c>
      <c r="Q72" s="36">
        <v>2000</v>
      </c>
      <c r="R72" s="36">
        <v>25000</v>
      </c>
      <c r="S72" s="36"/>
      <c r="T72" s="36"/>
      <c r="U72" s="36">
        <v>20000</v>
      </c>
    </row>
    <row r="73" spans="1:21">
      <c r="A73" s="12"/>
      <c r="B73" s="10" t="s">
        <v>43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>
      <c r="A74" s="12"/>
      <c r="B74" s="10" t="s">
        <v>44</v>
      </c>
      <c r="D74" s="36"/>
      <c r="E74" s="36">
        <v>24500</v>
      </c>
      <c r="F74" s="36">
        <v>35000</v>
      </c>
      <c r="G74" s="36"/>
      <c r="H74" s="36">
        <v>10000</v>
      </c>
      <c r="I74" s="36"/>
      <c r="J74" s="36"/>
      <c r="K74" s="36"/>
      <c r="L74" s="36"/>
      <c r="M74" s="36">
        <v>85000</v>
      </c>
      <c r="N74" s="36">
        <v>10000</v>
      </c>
      <c r="O74" s="36"/>
      <c r="P74" s="36">
        <v>30000</v>
      </c>
      <c r="Q74" s="36"/>
      <c r="R74" s="36">
        <v>20000</v>
      </c>
      <c r="S74" s="36"/>
      <c r="T74" s="36"/>
      <c r="U74" s="36"/>
    </row>
    <row r="75" spans="1:21">
      <c r="A75" s="12"/>
      <c r="B75" s="28"/>
      <c r="C75" s="29" t="s">
        <v>55</v>
      </c>
      <c r="D75" s="38">
        <f>SUM(D68:D74)</f>
        <v>533060</v>
      </c>
      <c r="E75" s="38">
        <f t="shared" ref="E75:U75" si="16">SUM(E68:E74)</f>
        <v>313500</v>
      </c>
      <c r="F75" s="38">
        <f t="shared" si="16"/>
        <v>224483</v>
      </c>
      <c r="G75" s="38">
        <f t="shared" si="16"/>
        <v>227000</v>
      </c>
      <c r="H75" s="38">
        <f t="shared" ref="H75" si="17">SUM(H68:H74)</f>
        <v>109000</v>
      </c>
      <c r="I75" s="38">
        <f t="shared" si="16"/>
        <v>11000</v>
      </c>
      <c r="J75" s="38">
        <f t="shared" si="16"/>
        <v>474000</v>
      </c>
      <c r="K75" s="38">
        <f t="shared" si="16"/>
        <v>77200</v>
      </c>
      <c r="L75" s="38">
        <f t="shared" si="16"/>
        <v>273000</v>
      </c>
      <c r="M75" s="38">
        <f t="shared" si="16"/>
        <v>813333</v>
      </c>
      <c r="N75" s="38">
        <f t="shared" si="16"/>
        <v>196000</v>
      </c>
      <c r="O75" s="38">
        <f t="shared" si="16"/>
        <v>90000</v>
      </c>
      <c r="P75" s="38">
        <f t="shared" si="16"/>
        <v>572232</v>
      </c>
      <c r="Q75" s="38">
        <f t="shared" si="16"/>
        <v>249478</v>
      </c>
      <c r="R75" s="38">
        <f t="shared" si="16"/>
        <v>230000</v>
      </c>
      <c r="S75" s="38">
        <f t="shared" si="16"/>
        <v>2031765</v>
      </c>
      <c r="T75" s="38">
        <f t="shared" si="16"/>
        <v>0</v>
      </c>
      <c r="U75" s="38">
        <f t="shared" si="16"/>
        <v>115000</v>
      </c>
    </row>
    <row r="76" spans="1:21" ht="15">
      <c r="A76" s="3"/>
      <c r="B76" s="1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1:21">
      <c r="A77" s="12">
        <v>9</v>
      </c>
      <c r="B77" s="13" t="s">
        <v>45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>
      <c r="A78" s="12"/>
      <c r="B78" s="10" t="s">
        <v>46</v>
      </c>
      <c r="D78" s="46"/>
      <c r="E78" s="46">
        <v>70000</v>
      </c>
      <c r="F78" s="46"/>
      <c r="G78" s="46"/>
      <c r="H78" s="46">
        <v>60000</v>
      </c>
      <c r="I78" s="46"/>
      <c r="J78" s="46"/>
      <c r="K78" s="46"/>
      <c r="L78" s="46"/>
      <c r="M78" s="46"/>
      <c r="N78" s="46">
        <v>97000</v>
      </c>
      <c r="O78" s="46">
        <v>65000</v>
      </c>
      <c r="P78" s="46"/>
      <c r="Q78" s="46"/>
      <c r="R78" s="46"/>
      <c r="S78" s="46"/>
      <c r="T78" s="46"/>
      <c r="U78" s="46">
        <v>51000</v>
      </c>
    </row>
    <row r="79" spans="1:21">
      <c r="A79" s="9"/>
      <c r="B79" s="5" t="s">
        <v>47</v>
      </c>
      <c r="D79" s="36">
        <v>19951</v>
      </c>
      <c r="E79" s="36">
        <v>48000</v>
      </c>
      <c r="F79" s="36"/>
      <c r="G79" s="36"/>
      <c r="H79" s="36"/>
      <c r="I79" s="36"/>
      <c r="J79" s="36">
        <v>35000</v>
      </c>
      <c r="K79" s="36"/>
      <c r="L79" s="36"/>
      <c r="M79" s="36"/>
      <c r="N79" s="36"/>
      <c r="O79" s="36"/>
      <c r="P79" s="36"/>
      <c r="Q79" s="36"/>
      <c r="R79" s="36">
        <v>15000</v>
      </c>
      <c r="S79" s="36"/>
      <c r="T79" s="36"/>
      <c r="U79" s="36"/>
    </row>
    <row r="80" spans="1:21">
      <c r="A80" s="9"/>
      <c r="B80" s="5" t="s">
        <v>48</v>
      </c>
      <c r="D80" s="36"/>
      <c r="E80" s="36"/>
      <c r="F80" s="36"/>
      <c r="G80" s="36">
        <v>231000</v>
      </c>
      <c r="H80" s="36"/>
      <c r="I80" s="36"/>
      <c r="J80" s="36"/>
      <c r="K80" s="36"/>
      <c r="L80" s="36"/>
      <c r="M80" s="36">
        <v>291198</v>
      </c>
      <c r="N80" s="36"/>
      <c r="O80" s="36"/>
      <c r="P80" s="36">
        <v>82363</v>
      </c>
      <c r="Q80" s="36"/>
      <c r="R80" s="36">
        <v>6000</v>
      </c>
      <c r="S80" s="36"/>
      <c r="T80" s="36"/>
      <c r="U80" s="36"/>
    </row>
    <row r="81" spans="1:23" ht="15">
      <c r="A81" s="3"/>
      <c r="B81" s="28"/>
      <c r="C81" s="29" t="s">
        <v>55</v>
      </c>
      <c r="D81" s="38">
        <f>SUM(D78:D80)</f>
        <v>19951</v>
      </c>
      <c r="E81" s="38">
        <f t="shared" ref="E81:U81" si="18">SUM(E78:E80)</f>
        <v>118000</v>
      </c>
      <c r="F81" s="38">
        <f t="shared" si="18"/>
        <v>0</v>
      </c>
      <c r="G81" s="38">
        <f t="shared" si="18"/>
        <v>231000</v>
      </c>
      <c r="H81" s="38">
        <f t="shared" ref="H81" si="19">SUM(H78:H80)</f>
        <v>60000</v>
      </c>
      <c r="I81" s="38">
        <f t="shared" si="18"/>
        <v>0</v>
      </c>
      <c r="J81" s="38">
        <f t="shared" si="18"/>
        <v>35000</v>
      </c>
      <c r="K81" s="38">
        <f t="shared" si="18"/>
        <v>0</v>
      </c>
      <c r="L81" s="38">
        <f t="shared" si="18"/>
        <v>0</v>
      </c>
      <c r="M81" s="38">
        <f t="shared" si="18"/>
        <v>291198</v>
      </c>
      <c r="N81" s="38">
        <f t="shared" si="18"/>
        <v>97000</v>
      </c>
      <c r="O81" s="38">
        <f t="shared" si="18"/>
        <v>65000</v>
      </c>
      <c r="P81" s="38">
        <f t="shared" si="18"/>
        <v>82363</v>
      </c>
      <c r="Q81" s="38">
        <f t="shared" si="18"/>
        <v>0</v>
      </c>
      <c r="R81" s="38">
        <f t="shared" si="18"/>
        <v>21000</v>
      </c>
      <c r="S81" s="38">
        <f t="shared" si="18"/>
        <v>0</v>
      </c>
      <c r="T81" s="38">
        <f t="shared" si="18"/>
        <v>0</v>
      </c>
      <c r="U81" s="38">
        <f t="shared" si="18"/>
        <v>51000</v>
      </c>
    </row>
    <row r="82" spans="1:23" ht="15">
      <c r="A82" s="3"/>
      <c r="B82" s="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</row>
    <row r="83" spans="1:23" s="129" customFormat="1">
      <c r="A83" s="127" t="s">
        <v>49</v>
      </c>
      <c r="B83" s="128" t="s">
        <v>50</v>
      </c>
      <c r="D83" s="130"/>
      <c r="E83" s="130">
        <v>60000</v>
      </c>
      <c r="F83" s="130">
        <v>15000</v>
      </c>
      <c r="G83" s="130"/>
      <c r="H83" s="130"/>
      <c r="I83" s="130"/>
      <c r="J83" s="130">
        <v>23000</v>
      </c>
      <c r="K83" s="130"/>
      <c r="L83" s="130"/>
      <c r="M83" s="130">
        <v>200000</v>
      </c>
      <c r="N83" s="130"/>
      <c r="O83" s="130"/>
      <c r="P83" s="130"/>
      <c r="Q83" s="130"/>
      <c r="R83" s="130"/>
      <c r="S83" s="130"/>
      <c r="T83" s="130"/>
      <c r="U83" s="130"/>
      <c r="V83"/>
      <c r="W83"/>
    </row>
    <row r="84" spans="1:23" ht="15">
      <c r="A84" s="3"/>
      <c r="B84" s="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</row>
    <row r="85" spans="1:23" ht="19.5" thickBot="1">
      <c r="A85" s="3"/>
      <c r="B85" s="136" t="s">
        <v>60</v>
      </c>
      <c r="C85" s="137"/>
      <c r="D85" s="44">
        <f t="shared" ref="D85:U85" si="20">D83+D81+D75+D64+D53+D57</f>
        <v>1723411</v>
      </c>
      <c r="E85" s="44">
        <f t="shared" si="20"/>
        <v>1470500</v>
      </c>
      <c r="F85" s="44">
        <f>F83+F81+F75+F64+F53+F57</f>
        <v>1582600</v>
      </c>
      <c r="G85" s="44">
        <f t="shared" si="20"/>
        <v>2058000</v>
      </c>
      <c r="H85" s="44">
        <f t="shared" ref="H85" si="21">H83+H81+H75+H64+H53+H57</f>
        <v>1197000</v>
      </c>
      <c r="I85" s="44">
        <f>I83+I81+I75+I64+I53+I57</f>
        <v>320000</v>
      </c>
      <c r="J85" s="44">
        <f t="shared" si="20"/>
        <v>2260200</v>
      </c>
      <c r="K85" s="44">
        <f>K83+K81+K75+K64+K53+K57</f>
        <v>472000</v>
      </c>
      <c r="L85" s="44">
        <f t="shared" si="20"/>
        <v>1230000</v>
      </c>
      <c r="M85" s="44">
        <f t="shared" si="20"/>
        <v>4017345</v>
      </c>
      <c r="N85" s="44">
        <f t="shared" si="20"/>
        <v>1668146</v>
      </c>
      <c r="O85" s="44">
        <f t="shared" si="20"/>
        <v>910000</v>
      </c>
      <c r="P85" s="44">
        <f t="shared" si="20"/>
        <v>2127604</v>
      </c>
      <c r="Q85" s="44">
        <f t="shared" si="20"/>
        <v>1274557</v>
      </c>
      <c r="R85" s="44">
        <f t="shared" si="20"/>
        <v>1157000</v>
      </c>
      <c r="S85" s="44">
        <f t="shared" si="20"/>
        <v>5052511</v>
      </c>
      <c r="T85" s="44">
        <f t="shared" si="20"/>
        <v>0</v>
      </c>
      <c r="U85" s="44">
        <f t="shared" si="20"/>
        <v>710000</v>
      </c>
    </row>
    <row r="86" spans="1:23" ht="15.75" thickTop="1">
      <c r="A86" s="3"/>
      <c r="B86" s="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pans="1:23" s="52" customFormat="1" ht="15">
      <c r="A87" s="54" t="s">
        <v>59</v>
      </c>
      <c r="B87" s="55"/>
      <c r="D87" s="56">
        <f>D44-D85</f>
        <v>0</v>
      </c>
      <c r="E87" s="56">
        <f t="shared" ref="E87:U87" si="22">E44-E85</f>
        <v>0</v>
      </c>
      <c r="F87" s="56">
        <f t="shared" si="22"/>
        <v>0</v>
      </c>
      <c r="G87" s="56">
        <f t="shared" si="22"/>
        <v>0</v>
      </c>
      <c r="H87" s="56">
        <f t="shared" si="22"/>
        <v>0</v>
      </c>
      <c r="I87" s="56">
        <f>I44-I85</f>
        <v>0</v>
      </c>
      <c r="J87" s="56">
        <f t="shared" si="22"/>
        <v>0</v>
      </c>
      <c r="K87" s="56">
        <f>K44-K85</f>
        <v>0</v>
      </c>
      <c r="L87" s="56">
        <f t="shared" si="22"/>
        <v>0</v>
      </c>
      <c r="M87" s="56">
        <f t="shared" si="22"/>
        <v>0</v>
      </c>
      <c r="N87" s="56">
        <f t="shared" si="22"/>
        <v>0</v>
      </c>
      <c r="O87" s="56">
        <f t="shared" si="22"/>
        <v>0</v>
      </c>
      <c r="P87" s="56">
        <f t="shared" si="22"/>
        <v>0</v>
      </c>
      <c r="Q87" s="56">
        <f t="shared" si="22"/>
        <v>0</v>
      </c>
      <c r="R87" s="56">
        <f t="shared" si="22"/>
        <v>0</v>
      </c>
      <c r="S87" s="56">
        <f t="shared" si="22"/>
        <v>0</v>
      </c>
      <c r="T87" s="56">
        <f t="shared" si="22"/>
        <v>0</v>
      </c>
      <c r="U87" s="56">
        <f t="shared" si="22"/>
        <v>0</v>
      </c>
      <c r="V87"/>
      <c r="W87"/>
    </row>
    <row r="88" spans="1:23" ht="15">
      <c r="A88" s="3"/>
      <c r="B88" s="4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pans="1:23" ht="15">
      <c r="A89" s="3"/>
      <c r="B89" s="1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pans="1:23">
      <c r="A90" s="9">
        <v>10</v>
      </c>
      <c r="B90" s="13" t="s">
        <v>51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</row>
    <row r="91" spans="1:23">
      <c r="A91" s="9"/>
      <c r="B91" s="10" t="s">
        <v>52</v>
      </c>
      <c r="D91" s="36">
        <v>14167</v>
      </c>
      <c r="E91" s="36">
        <v>65000</v>
      </c>
      <c r="F91" s="36">
        <v>100176</v>
      </c>
      <c r="G91" s="36"/>
      <c r="H91" s="36">
        <v>131000</v>
      </c>
      <c r="I91" s="36" t="s">
        <v>102</v>
      </c>
      <c r="J91" s="36"/>
      <c r="K91" s="36">
        <v>72000</v>
      </c>
      <c r="L91" s="36"/>
      <c r="M91" s="36"/>
      <c r="N91" s="36">
        <v>192000</v>
      </c>
      <c r="O91" s="36">
        <v>84000</v>
      </c>
      <c r="P91" s="36">
        <v>240000</v>
      </c>
      <c r="Q91" s="36">
        <v>91626</v>
      </c>
      <c r="R91" s="36">
        <v>58584</v>
      </c>
      <c r="S91" s="36">
        <v>410000</v>
      </c>
      <c r="T91" s="36"/>
      <c r="U91" s="36">
        <v>82000</v>
      </c>
    </row>
    <row r="92" spans="1:23">
      <c r="A92" s="9"/>
      <c r="B92" s="10" t="s">
        <v>53</v>
      </c>
      <c r="D92" s="36">
        <v>11850</v>
      </c>
      <c r="E92" s="36">
        <v>75000</v>
      </c>
      <c r="F92" s="36">
        <v>13000</v>
      </c>
      <c r="G92" s="36">
        <v>50000</v>
      </c>
      <c r="H92" s="36">
        <v>23000</v>
      </c>
      <c r="I92" s="36" t="s">
        <v>102</v>
      </c>
      <c r="J92" s="36">
        <v>234497</v>
      </c>
      <c r="K92" s="36">
        <v>160000</v>
      </c>
      <c r="L92" s="36"/>
      <c r="M92" s="36"/>
      <c r="N92" s="36">
        <v>80000</v>
      </c>
      <c r="O92" s="36">
        <v>24000</v>
      </c>
      <c r="P92" s="36">
        <v>462000</v>
      </c>
      <c r="Q92" s="36">
        <v>15500</v>
      </c>
      <c r="R92" s="36">
        <v>166932</v>
      </c>
      <c r="S92" s="36"/>
      <c r="T92" s="36"/>
      <c r="U92" s="36">
        <v>20000</v>
      </c>
    </row>
    <row r="93" spans="1:23">
      <c r="A93" s="9"/>
      <c r="B93" s="10" t="s">
        <v>54</v>
      </c>
      <c r="D93" s="36">
        <v>7823</v>
      </c>
      <c r="E93" s="36">
        <v>48000</v>
      </c>
      <c r="F93" s="36"/>
      <c r="G93" s="36"/>
      <c r="H93" s="36">
        <v>32000</v>
      </c>
      <c r="I93" s="36" t="s">
        <v>102</v>
      </c>
      <c r="J93" s="36"/>
      <c r="K93" s="36"/>
      <c r="L93" s="36"/>
      <c r="M93" s="36"/>
      <c r="N93" s="36">
        <v>137000</v>
      </c>
      <c r="O93" s="36">
        <v>12000</v>
      </c>
      <c r="P93" s="36"/>
      <c r="Q93" s="36">
        <v>160000</v>
      </c>
      <c r="R93" s="36">
        <v>27624</v>
      </c>
      <c r="S93" s="36"/>
      <c r="T93" s="36"/>
      <c r="U93" s="36">
        <v>15000</v>
      </c>
    </row>
    <row r="94" spans="1:23">
      <c r="A94" s="9"/>
      <c r="B94" s="10" t="s">
        <v>88</v>
      </c>
      <c r="D94" s="36">
        <v>1170</v>
      </c>
      <c r="E94" s="36"/>
      <c r="F94" s="36"/>
      <c r="G94" s="36"/>
      <c r="H94" s="36">
        <v>126000</v>
      </c>
      <c r="I94" s="36" t="s">
        <v>102</v>
      </c>
      <c r="J94" s="36"/>
      <c r="K94" s="36"/>
      <c r="L94" s="36"/>
      <c r="M94" s="36"/>
      <c r="N94" s="36"/>
      <c r="O94" s="36">
        <v>6300</v>
      </c>
      <c r="P94" s="36"/>
      <c r="Q94" s="36"/>
      <c r="R94" s="36"/>
      <c r="S94" s="36"/>
      <c r="T94" s="36"/>
      <c r="U94" s="36"/>
    </row>
    <row r="95" spans="1:23" ht="15" thickBot="1">
      <c r="A95" s="9"/>
      <c r="B95" s="138" t="s">
        <v>55</v>
      </c>
      <c r="C95" s="139"/>
      <c r="D95" s="44">
        <f>SUM(D91:D94)</f>
        <v>35010</v>
      </c>
      <c r="E95" s="44">
        <f>SUM(E91:E94)</f>
        <v>188000</v>
      </c>
      <c r="F95" s="44">
        <f t="shared" ref="F95:U95" si="23">SUM(F91:F94)</f>
        <v>113176</v>
      </c>
      <c r="G95" s="44">
        <f t="shared" si="23"/>
        <v>50000</v>
      </c>
      <c r="H95" s="44">
        <f t="shared" si="23"/>
        <v>312000</v>
      </c>
      <c r="I95" s="44">
        <f t="shared" si="23"/>
        <v>0</v>
      </c>
      <c r="J95" s="44">
        <f t="shared" si="23"/>
        <v>234497</v>
      </c>
      <c r="K95" s="44">
        <f t="shared" si="23"/>
        <v>232000</v>
      </c>
      <c r="L95" s="44">
        <f t="shared" si="23"/>
        <v>0</v>
      </c>
      <c r="M95" s="44">
        <f t="shared" si="23"/>
        <v>0</v>
      </c>
      <c r="N95" s="44">
        <f t="shared" si="23"/>
        <v>409000</v>
      </c>
      <c r="O95" s="44">
        <f t="shared" si="23"/>
        <v>126300</v>
      </c>
      <c r="P95" s="44">
        <f t="shared" si="23"/>
        <v>702000</v>
      </c>
      <c r="Q95" s="44">
        <f t="shared" si="23"/>
        <v>267126</v>
      </c>
      <c r="R95" s="44">
        <f t="shared" si="23"/>
        <v>253140</v>
      </c>
      <c r="S95" s="44">
        <f t="shared" si="23"/>
        <v>410000</v>
      </c>
      <c r="T95" s="44">
        <f t="shared" si="23"/>
        <v>0</v>
      </c>
      <c r="U95" s="44">
        <f t="shared" si="23"/>
        <v>117000</v>
      </c>
    </row>
    <row r="96" spans="1:23" ht="15" thickTop="1">
      <c r="A96" s="9"/>
      <c r="B96" s="140"/>
      <c r="C96" s="141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</row>
    <row r="97" spans="1:23">
      <c r="A97" s="31"/>
      <c r="B97" s="32"/>
      <c r="C97" s="32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3">
      <c r="A98" s="31"/>
      <c r="B98" s="32"/>
      <c r="C98" s="32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3">
      <c r="A99" s="31"/>
      <c r="B99" s="132" t="s">
        <v>92</v>
      </c>
      <c r="C99" s="132"/>
      <c r="D99" s="119" t="s">
        <v>113</v>
      </c>
      <c r="E99" s="119" t="s">
        <v>118</v>
      </c>
      <c r="F99" s="119" t="s">
        <v>120</v>
      </c>
      <c r="G99" s="30" t="s">
        <v>122</v>
      </c>
      <c r="H99" s="30" t="s">
        <v>124</v>
      </c>
      <c r="I99" s="119" t="s">
        <v>146</v>
      </c>
      <c r="J99" s="119" t="s">
        <v>127</v>
      </c>
      <c r="K99" s="119" t="s">
        <v>147</v>
      </c>
      <c r="L99" s="119" t="s">
        <v>129</v>
      </c>
      <c r="M99" s="119" t="s">
        <v>131</v>
      </c>
      <c r="N99" s="119" t="s">
        <v>134</v>
      </c>
      <c r="O99" s="119" t="s">
        <v>150</v>
      </c>
      <c r="P99" s="119" t="s">
        <v>134</v>
      </c>
      <c r="Q99" s="119" t="s">
        <v>135</v>
      </c>
      <c r="R99" s="119" t="s">
        <v>137</v>
      </c>
      <c r="S99" s="119" t="s">
        <v>141</v>
      </c>
      <c r="T99" s="119" t="s">
        <v>143</v>
      </c>
      <c r="U99" s="119" t="s">
        <v>120</v>
      </c>
    </row>
    <row r="100" spans="1:23">
      <c r="A100" s="31"/>
      <c r="B100" s="119"/>
      <c r="C100" s="119"/>
      <c r="D100" s="119"/>
      <c r="E100" s="119"/>
      <c r="F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</row>
    <row r="101" spans="1:23">
      <c r="A101" s="31"/>
      <c r="B101" s="119" t="s">
        <v>97</v>
      </c>
      <c r="C101" s="119"/>
      <c r="D101" s="119" t="s">
        <v>99</v>
      </c>
      <c r="E101" s="119" t="s">
        <v>99</v>
      </c>
      <c r="F101" s="119" t="s">
        <v>99</v>
      </c>
      <c r="G101" s="120" t="s">
        <v>99</v>
      </c>
      <c r="H101" s="120" t="s">
        <v>99</v>
      </c>
      <c r="I101" s="119" t="s">
        <v>99</v>
      </c>
      <c r="J101" s="119" t="s">
        <v>99</v>
      </c>
      <c r="K101" s="119" t="s">
        <v>99</v>
      </c>
      <c r="L101" s="119" t="s">
        <v>99</v>
      </c>
      <c r="M101" s="119" t="s">
        <v>99</v>
      </c>
      <c r="N101" s="119" t="s">
        <v>99</v>
      </c>
      <c r="O101" s="119" t="s">
        <v>99</v>
      </c>
      <c r="P101" s="119" t="s">
        <v>99</v>
      </c>
      <c r="Q101" s="119" t="s">
        <v>99</v>
      </c>
      <c r="R101" s="119" t="s">
        <v>138</v>
      </c>
      <c r="S101" s="119" t="s">
        <v>99</v>
      </c>
      <c r="T101" s="119" t="s">
        <v>99</v>
      </c>
      <c r="U101" s="119" t="s">
        <v>99</v>
      </c>
    </row>
    <row r="102" spans="1:23" ht="15">
      <c r="A102" s="1"/>
      <c r="B102" s="1"/>
    </row>
    <row r="103" spans="1:23" ht="15">
      <c r="A103" s="1"/>
      <c r="B103" s="1" t="s">
        <v>93</v>
      </c>
      <c r="D103" s="15" t="s">
        <v>98</v>
      </c>
      <c r="E103" s="15" t="s">
        <v>98</v>
      </c>
      <c r="F103" s="15" t="s">
        <v>98</v>
      </c>
      <c r="G103" s="15" t="s">
        <v>98</v>
      </c>
      <c r="H103" s="15" t="s">
        <v>98</v>
      </c>
      <c r="I103" s="15" t="s">
        <v>98</v>
      </c>
      <c r="J103" s="15" t="s">
        <v>98</v>
      </c>
      <c r="K103" s="15" t="s">
        <v>98</v>
      </c>
      <c r="L103" s="15" t="s">
        <v>98</v>
      </c>
      <c r="M103" s="15" t="s">
        <v>98</v>
      </c>
      <c r="N103" s="15" t="s">
        <v>98</v>
      </c>
      <c r="O103" s="15" t="s">
        <v>98</v>
      </c>
      <c r="P103" s="15" t="s">
        <v>98</v>
      </c>
      <c r="Q103" s="15" t="s">
        <v>98</v>
      </c>
      <c r="R103" s="15" t="s">
        <v>139</v>
      </c>
      <c r="S103" s="15" t="s">
        <v>98</v>
      </c>
      <c r="T103" s="15" t="s">
        <v>98</v>
      </c>
      <c r="U103" s="15" t="s">
        <v>98</v>
      </c>
    </row>
    <row r="104" spans="1:23">
      <c r="A104" s="19"/>
      <c r="B104" s="19"/>
    </row>
    <row r="105" spans="1:23" s="52" customFormat="1">
      <c r="B105" s="52" t="s">
        <v>94</v>
      </c>
      <c r="D105" s="122">
        <v>1723412</v>
      </c>
      <c r="E105" s="122">
        <v>1470500</v>
      </c>
      <c r="F105" s="122">
        <v>1582600</v>
      </c>
      <c r="G105" s="122">
        <v>2058000</v>
      </c>
      <c r="H105" s="122">
        <v>1197441</v>
      </c>
      <c r="I105" s="122">
        <v>320000</v>
      </c>
      <c r="J105" s="122">
        <f>1783000+477000</f>
        <v>2260000</v>
      </c>
      <c r="K105" s="122">
        <v>472000</v>
      </c>
      <c r="L105" s="122">
        <v>1230000</v>
      </c>
      <c r="M105" s="122">
        <v>4017345</v>
      </c>
      <c r="N105" s="122">
        <v>1668146</v>
      </c>
      <c r="O105" s="122">
        <v>910000</v>
      </c>
      <c r="P105" s="122">
        <v>2456395</v>
      </c>
      <c r="Q105" s="122">
        <v>1247557</v>
      </c>
      <c r="R105" s="121">
        <v>1157000</v>
      </c>
      <c r="S105" s="122">
        <v>5052511</v>
      </c>
      <c r="T105" s="122"/>
      <c r="U105" s="122">
        <v>710000</v>
      </c>
      <c r="V105"/>
      <c r="W105"/>
    </row>
    <row r="106" spans="1:23"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</row>
    <row r="107" spans="1:23" hidden="1">
      <c r="B107" s="15" t="s">
        <v>103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</row>
    <row r="108" spans="1:23" hidden="1"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</row>
    <row r="109" spans="1:23">
      <c r="B109" s="15" t="s">
        <v>114</v>
      </c>
      <c r="D109" s="121">
        <v>367102.14</v>
      </c>
      <c r="E109" s="121">
        <v>87190.92</v>
      </c>
      <c r="F109" s="121">
        <f>297825.18+300</f>
        <v>298125.18</v>
      </c>
      <c r="G109" s="121">
        <f>194884.53+157550</f>
        <v>352434.53</v>
      </c>
      <c r="H109" s="121">
        <f>110726.26-17.22</f>
        <v>110709.04</v>
      </c>
      <c r="I109" s="121">
        <v>122467.17</v>
      </c>
      <c r="J109" s="121">
        <v>264710.18</v>
      </c>
      <c r="K109" s="121">
        <v>27739.46</v>
      </c>
      <c r="L109" s="121">
        <v>61584.33</v>
      </c>
      <c r="M109" s="52">
        <v>402530.81</v>
      </c>
      <c r="N109" s="52">
        <f>138670.85+30004.88+15001.64</f>
        <v>183677.37</v>
      </c>
      <c r="O109" s="121">
        <v>13085.69</v>
      </c>
      <c r="P109" s="121">
        <f>36403.52+1300053.78</f>
        <v>1336457.3</v>
      </c>
      <c r="Q109" s="121">
        <v>877984.98</v>
      </c>
      <c r="R109" s="121">
        <v>382764.94</v>
      </c>
      <c r="S109" s="121">
        <f>353092.83+316392.58</f>
        <v>669485.41</v>
      </c>
      <c r="T109" s="121"/>
      <c r="U109" s="121">
        <v>231227.01</v>
      </c>
    </row>
    <row r="110" spans="1:23"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</row>
    <row r="111" spans="1:23">
      <c r="B111" s="15" t="s">
        <v>95</v>
      </c>
      <c r="D111" s="15">
        <v>9995.73</v>
      </c>
      <c r="E111" s="15" t="s">
        <v>102</v>
      </c>
      <c r="F111" s="15">
        <v>54819.7</v>
      </c>
      <c r="G111" s="48">
        <v>112.19</v>
      </c>
      <c r="H111" s="48">
        <v>89578.4</v>
      </c>
      <c r="I111" s="48">
        <v>71757.72</v>
      </c>
      <c r="J111" s="48">
        <v>37451.120000000003</v>
      </c>
      <c r="K111" s="48">
        <v>16564.88</v>
      </c>
      <c r="L111" s="122">
        <v>1996</v>
      </c>
      <c r="M111" s="48">
        <v>30037.22</v>
      </c>
      <c r="N111" s="48">
        <v>11359.99</v>
      </c>
      <c r="O111" s="48">
        <f>128.98+3458</f>
        <v>3586.98</v>
      </c>
      <c r="P111" s="48">
        <v>18453.939999999999</v>
      </c>
      <c r="Q111" s="48">
        <v>29089.67</v>
      </c>
      <c r="R111" s="48">
        <v>56394.59</v>
      </c>
      <c r="S111" s="48">
        <v>79568.52</v>
      </c>
      <c r="T111" s="48"/>
      <c r="U111" s="48" t="s">
        <v>102</v>
      </c>
    </row>
    <row r="112" spans="1:23"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</row>
    <row r="113" spans="2:23">
      <c r="B113" s="15" t="s">
        <v>116</v>
      </c>
      <c r="D113" s="30" t="s">
        <v>115</v>
      </c>
      <c r="E113" s="30" t="s">
        <v>119</v>
      </c>
      <c r="F113" s="30" t="s">
        <v>121</v>
      </c>
      <c r="G113" s="48" t="s">
        <v>123</v>
      </c>
      <c r="H113" s="48" t="s">
        <v>125</v>
      </c>
      <c r="I113" s="48" t="s">
        <v>133</v>
      </c>
      <c r="J113" s="48" t="s">
        <v>128</v>
      </c>
      <c r="K113" s="48" t="s">
        <v>148</v>
      </c>
      <c r="L113" s="48" t="s">
        <v>130</v>
      </c>
      <c r="M113" s="48" t="s">
        <v>132</v>
      </c>
      <c r="N113" s="48" t="s">
        <v>149</v>
      </c>
      <c r="O113" s="48" t="s">
        <v>133</v>
      </c>
      <c r="P113" s="48" t="s">
        <v>127</v>
      </c>
      <c r="Q113" s="48" t="s">
        <v>136</v>
      </c>
      <c r="R113" s="48" t="s">
        <v>140</v>
      </c>
      <c r="S113" s="48" t="s">
        <v>142</v>
      </c>
      <c r="T113" s="48"/>
      <c r="U113" s="48" t="s">
        <v>144</v>
      </c>
    </row>
    <row r="114" spans="2:23"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</row>
    <row r="115" spans="2:23">
      <c r="B115" s="15" t="s">
        <v>90</v>
      </c>
      <c r="C115" s="15" t="s">
        <v>100</v>
      </c>
      <c r="D115" s="15" t="s">
        <v>98</v>
      </c>
      <c r="E115" s="15" t="s">
        <v>98</v>
      </c>
      <c r="F115" s="15" t="s">
        <v>98</v>
      </c>
      <c r="G115" s="49" t="s">
        <v>98</v>
      </c>
      <c r="H115" s="49" t="s">
        <v>126</v>
      </c>
      <c r="I115" s="49" t="s">
        <v>98</v>
      </c>
      <c r="J115" s="49" t="s">
        <v>98</v>
      </c>
      <c r="K115" s="49" t="s">
        <v>98</v>
      </c>
      <c r="L115" s="49" t="s">
        <v>98</v>
      </c>
      <c r="M115" s="49" t="s">
        <v>98</v>
      </c>
      <c r="N115" s="49" t="s">
        <v>98</v>
      </c>
      <c r="O115" s="49" t="s">
        <v>98</v>
      </c>
      <c r="P115" s="49" t="s">
        <v>98</v>
      </c>
      <c r="Q115" s="49" t="s">
        <v>98</v>
      </c>
      <c r="R115" s="49" t="s">
        <v>98</v>
      </c>
      <c r="S115" s="49" t="s">
        <v>98</v>
      </c>
      <c r="T115" s="49"/>
      <c r="U115" s="49" t="s">
        <v>98</v>
      </c>
    </row>
    <row r="116" spans="2:23" ht="28.5">
      <c r="C116" s="15" t="s">
        <v>104</v>
      </c>
      <c r="D116" s="15" t="s">
        <v>98</v>
      </c>
      <c r="E116" s="15" t="s">
        <v>101</v>
      </c>
      <c r="F116" s="15" t="s">
        <v>98</v>
      </c>
      <c r="G116" s="49" t="s">
        <v>98</v>
      </c>
      <c r="H116" s="49" t="s">
        <v>126</v>
      </c>
      <c r="I116" s="49" t="s">
        <v>98</v>
      </c>
      <c r="J116" s="49" t="s">
        <v>98</v>
      </c>
      <c r="K116" s="49" t="s">
        <v>98</v>
      </c>
      <c r="L116" s="49" t="s">
        <v>98</v>
      </c>
      <c r="M116" s="49" t="s">
        <v>98</v>
      </c>
      <c r="N116" s="49" t="s">
        <v>98</v>
      </c>
      <c r="O116" s="49" t="s">
        <v>98</v>
      </c>
      <c r="P116" s="49" t="s">
        <v>98</v>
      </c>
      <c r="Q116" s="49" t="s">
        <v>98</v>
      </c>
      <c r="R116" s="49" t="s">
        <v>98</v>
      </c>
      <c r="S116" s="131" t="s">
        <v>145</v>
      </c>
      <c r="T116" s="49"/>
      <c r="U116" s="49"/>
    </row>
    <row r="117" spans="2:23"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</row>
    <row r="118" spans="2:23">
      <c r="B118" s="15" t="s">
        <v>105</v>
      </c>
      <c r="D118" s="15" t="s">
        <v>117</v>
      </c>
      <c r="E118" s="15" t="s">
        <v>117</v>
      </c>
      <c r="F118" s="15" t="s">
        <v>117</v>
      </c>
      <c r="G118" s="15" t="s">
        <v>117</v>
      </c>
      <c r="H118" s="15" t="s">
        <v>117</v>
      </c>
      <c r="I118" s="15" t="s">
        <v>117</v>
      </c>
      <c r="J118" s="15" t="s">
        <v>117</v>
      </c>
      <c r="K118" s="15" t="s">
        <v>117</v>
      </c>
      <c r="L118" s="15" t="s">
        <v>117</v>
      </c>
      <c r="M118" s="15" t="s">
        <v>117</v>
      </c>
      <c r="N118" s="15" t="s">
        <v>117</v>
      </c>
      <c r="O118" s="15" t="s">
        <v>117</v>
      </c>
      <c r="P118" s="15" t="s">
        <v>117</v>
      </c>
      <c r="Q118" s="15" t="s">
        <v>117</v>
      </c>
      <c r="R118" s="15" t="s">
        <v>117</v>
      </c>
      <c r="S118" s="15" t="s">
        <v>117</v>
      </c>
      <c r="T118" s="15" t="s">
        <v>117</v>
      </c>
      <c r="U118" s="15" t="s">
        <v>117</v>
      </c>
    </row>
    <row r="119" spans="2:23"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2:23">
      <c r="B120" s="15" t="s">
        <v>89</v>
      </c>
      <c r="D120" s="50">
        <f>D85-D12</f>
        <v>1723411</v>
      </c>
      <c r="E120" s="50">
        <f>E85-E12</f>
        <v>970500</v>
      </c>
      <c r="F120" s="50">
        <f t="shared" ref="F120:U120" si="24">F85-F12</f>
        <v>1282600</v>
      </c>
      <c r="G120" s="50">
        <f t="shared" si="24"/>
        <v>2058000</v>
      </c>
      <c r="H120" s="50">
        <f t="shared" si="24"/>
        <v>1197000</v>
      </c>
      <c r="I120" s="50">
        <f t="shared" si="24"/>
        <v>290000</v>
      </c>
      <c r="J120" s="50">
        <f t="shared" si="24"/>
        <v>2260200</v>
      </c>
      <c r="K120" s="50">
        <f t="shared" si="24"/>
        <v>472000</v>
      </c>
      <c r="L120" s="50">
        <f t="shared" si="24"/>
        <v>1230000</v>
      </c>
      <c r="M120" s="50">
        <f t="shared" si="24"/>
        <v>4017345</v>
      </c>
      <c r="N120" s="50">
        <f t="shared" si="24"/>
        <v>1633146</v>
      </c>
      <c r="O120" s="50">
        <f t="shared" si="24"/>
        <v>910000</v>
      </c>
      <c r="P120" s="50">
        <f t="shared" si="24"/>
        <v>2127604</v>
      </c>
      <c r="Q120" s="50">
        <f t="shared" si="24"/>
        <v>1274557</v>
      </c>
      <c r="R120" s="50">
        <f t="shared" si="24"/>
        <v>1157000</v>
      </c>
      <c r="S120" s="50">
        <f t="shared" si="24"/>
        <v>5052511</v>
      </c>
      <c r="T120" s="50">
        <f t="shared" si="24"/>
        <v>0</v>
      </c>
      <c r="U120" s="50">
        <f t="shared" si="24"/>
        <v>710000</v>
      </c>
    </row>
    <row r="122" spans="2:23">
      <c r="B122" s="15" t="s">
        <v>91</v>
      </c>
      <c r="D122" s="51">
        <f t="shared" ref="D122:U122" si="25">D62/D120</f>
        <v>0.33306042493636168</v>
      </c>
      <c r="E122" s="51">
        <f t="shared" si="25"/>
        <v>0.59247810407006696</v>
      </c>
      <c r="F122" s="51">
        <f t="shared" si="25"/>
        <v>0.49401216279432403</v>
      </c>
      <c r="G122" s="51">
        <f t="shared" si="25"/>
        <v>0.1457725947521866</v>
      </c>
      <c r="H122" s="51">
        <f t="shared" si="25"/>
        <v>5.0125313283208017E-2</v>
      </c>
      <c r="I122" s="51">
        <f t="shared" si="25"/>
        <v>0.67241379310344829</v>
      </c>
      <c r="J122" s="51">
        <f t="shared" si="25"/>
        <v>0.31413149278824881</v>
      </c>
      <c r="K122" s="51">
        <f t="shared" si="25"/>
        <v>0.32584745762711864</v>
      </c>
      <c r="L122" s="51">
        <f t="shared" si="25"/>
        <v>0.29780487804878047</v>
      </c>
      <c r="M122" s="51">
        <f t="shared" si="25"/>
        <v>0.29148604364325192</v>
      </c>
      <c r="N122" s="51">
        <f t="shared" si="25"/>
        <v>0.24002752968809893</v>
      </c>
      <c r="O122" s="51">
        <f t="shared" si="25"/>
        <v>0.29560439560439561</v>
      </c>
      <c r="P122" s="51">
        <f t="shared" si="25"/>
        <v>0.33276869191823288</v>
      </c>
      <c r="Q122" s="51">
        <f t="shared" si="25"/>
        <v>0.5067721569141278</v>
      </c>
      <c r="R122" s="51">
        <f t="shared" si="25"/>
        <v>0.25929127052722556</v>
      </c>
      <c r="S122" s="51">
        <f t="shared" si="25"/>
        <v>0.24636185848976874</v>
      </c>
      <c r="T122" s="51" t="e">
        <f t="shared" si="25"/>
        <v>#DIV/0!</v>
      </c>
      <c r="U122" s="51">
        <f t="shared" si="25"/>
        <v>0.51830985915492955</v>
      </c>
    </row>
    <row r="124" spans="2:23">
      <c r="B124" s="15" t="s">
        <v>87</v>
      </c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6" spans="2:23" s="30" customFormat="1">
      <c r="B126" s="30" t="s">
        <v>106</v>
      </c>
      <c r="V126"/>
      <c r="W126"/>
    </row>
    <row r="128" spans="2:23">
      <c r="B128" s="15" t="s">
        <v>96</v>
      </c>
    </row>
    <row r="129" spans="4:21"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</row>
  </sheetData>
  <mergeCells count="10">
    <mergeCell ref="B99:C99"/>
    <mergeCell ref="B10:C10"/>
    <mergeCell ref="B13:C13"/>
    <mergeCell ref="B85:C85"/>
    <mergeCell ref="B95:C95"/>
    <mergeCell ref="B96:C96"/>
    <mergeCell ref="B44:C44"/>
    <mergeCell ref="B23:C23"/>
    <mergeCell ref="B34:C34"/>
    <mergeCell ref="B40:C40"/>
  </mergeCells>
  <pageMargins left="0.70866141732283472" right="0.70866141732283472" top="0.74803149606299213" bottom="0" header="0.31496062992125984" footer="0.31496062992125984"/>
  <pageSetup paperSize="9" scale="45" orientation="landscape" r:id="rId1"/>
  <headerFooter>
    <oddHeader>&amp;Lmeirs&amp;Cעמוד &amp;P&amp;R&amp;D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D23" sqref="D23"/>
    </sheetView>
  </sheetViews>
  <sheetFormatPr defaultColWidth="9" defaultRowHeight="14.25"/>
  <cols>
    <col min="1" max="16384" width="9" style="1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0"/>
  <sheetViews>
    <sheetView rightToLeft="1" workbookViewId="0">
      <selection activeCell="P6" sqref="P6"/>
    </sheetView>
  </sheetViews>
  <sheetFormatPr defaultColWidth="9" defaultRowHeight="14.25"/>
  <cols>
    <col min="1" max="2" width="9" style="65"/>
    <col min="3" max="3" width="13" style="65" customWidth="1"/>
    <col min="4" max="4" width="10.875" style="65" bestFit="1" customWidth="1"/>
    <col min="5" max="5" width="11.875" style="64" customWidth="1"/>
    <col min="6" max="6" width="12" style="64" customWidth="1"/>
    <col min="7" max="7" width="10.875" style="64" customWidth="1"/>
    <col min="8" max="8" width="9.875" style="64" customWidth="1"/>
    <col min="9" max="12" width="10.625" style="64" customWidth="1"/>
    <col min="13" max="13" width="12.5" style="64" customWidth="1"/>
    <col min="14" max="15" width="9.875" style="64" bestFit="1" customWidth="1"/>
    <col min="16" max="16" width="12.375" style="64" bestFit="1" customWidth="1"/>
    <col min="17" max="17" width="10.875" style="64" bestFit="1" customWidth="1"/>
    <col min="18" max="18" width="12.375" style="64" customWidth="1"/>
    <col min="19" max="19" width="12.625" style="64" customWidth="1"/>
    <col min="20" max="20" width="11" style="64" customWidth="1"/>
    <col min="21" max="21" width="10.875" style="64" bestFit="1" customWidth="1"/>
    <col min="22" max="23" width="9" style="64"/>
    <col min="24" max="16384" width="9" style="65"/>
  </cols>
  <sheetData>
    <row r="1" spans="1:23" ht="20.25">
      <c r="A1" s="144" t="s">
        <v>61</v>
      </c>
      <c r="B1" s="144"/>
      <c r="C1" s="144"/>
      <c r="D1" s="144"/>
      <c r="E1" s="144"/>
      <c r="F1" s="144"/>
      <c r="G1" s="144"/>
      <c r="H1" s="144"/>
      <c r="I1" s="144"/>
    </row>
    <row r="2" spans="1:23" ht="15" thickBot="1">
      <c r="D2" s="66"/>
    </row>
    <row r="3" spans="1:23" s="67" customFormat="1" ht="20.25" thickBot="1">
      <c r="A3" s="148" t="s">
        <v>62</v>
      </c>
      <c r="B3" s="149"/>
      <c r="C3" s="150"/>
      <c r="D3" s="145"/>
      <c r="E3" s="146"/>
      <c r="F3" s="146"/>
      <c r="G3" s="146"/>
      <c r="H3" s="146"/>
      <c r="I3" s="146"/>
      <c r="J3" s="146"/>
      <c r="K3" s="147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5">
      <c r="A4" s="68"/>
      <c r="D4" s="64"/>
    </row>
    <row r="5" spans="1:23" s="71" customFormat="1" ht="18.75">
      <c r="A5" s="69" t="s">
        <v>57</v>
      </c>
      <c r="B5" s="70"/>
      <c r="C5" s="70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42.75">
      <c r="A6" s="72"/>
      <c r="B6" s="73" t="s">
        <v>56</v>
      </c>
      <c r="C6" s="74"/>
      <c r="D6" s="75" t="s">
        <v>107</v>
      </c>
      <c r="E6" s="115" t="s">
        <v>108</v>
      </c>
      <c r="F6" s="75" t="s">
        <v>109</v>
      </c>
      <c r="G6" s="115" t="s">
        <v>110</v>
      </c>
      <c r="H6" s="151" t="s">
        <v>111</v>
      </c>
      <c r="I6" s="151"/>
      <c r="J6" s="151"/>
      <c r="K6" s="151"/>
    </row>
    <row r="7" spans="1:23">
      <c r="B7" s="74"/>
      <c r="C7" s="74"/>
      <c r="D7" s="64"/>
      <c r="E7" s="116"/>
      <c r="G7" s="116"/>
    </row>
    <row r="8" spans="1:23" ht="15">
      <c r="A8" s="68">
        <v>1</v>
      </c>
      <c r="B8" s="76" t="s">
        <v>0</v>
      </c>
      <c r="C8" s="77"/>
      <c r="D8" s="71"/>
      <c r="E8" s="117"/>
      <c r="G8" s="116"/>
    </row>
    <row r="9" spans="1:23" ht="15">
      <c r="A9" s="68"/>
      <c r="B9" s="77" t="s">
        <v>1</v>
      </c>
      <c r="C9" s="78"/>
      <c r="D9" s="79"/>
      <c r="E9" s="57">
        <f>D9/2</f>
        <v>0</v>
      </c>
      <c r="F9" s="79"/>
      <c r="G9" s="57">
        <f>F9-E9</f>
        <v>0</v>
      </c>
      <c r="H9" s="152"/>
      <c r="I9" s="153"/>
      <c r="J9" s="153"/>
      <c r="K9" s="154"/>
    </row>
    <row r="10" spans="1:23" ht="15">
      <c r="A10" s="68"/>
      <c r="B10" s="155" t="s">
        <v>2</v>
      </c>
      <c r="C10" s="155"/>
      <c r="D10" s="80"/>
      <c r="E10" s="57">
        <f t="shared" ref="E10:E12" si="0">D10/2</f>
        <v>0</v>
      </c>
      <c r="F10" s="79"/>
      <c r="G10" s="57">
        <f t="shared" ref="G10:G12" si="1">F10-E10</f>
        <v>0</v>
      </c>
      <c r="H10" s="159"/>
      <c r="I10" s="160"/>
      <c r="J10" s="160"/>
      <c r="K10" s="161"/>
    </row>
    <row r="11" spans="1:23" ht="15">
      <c r="A11" s="68"/>
      <c r="B11" s="78" t="s">
        <v>3</v>
      </c>
      <c r="C11" s="78"/>
      <c r="D11" s="80"/>
      <c r="E11" s="57">
        <f t="shared" si="0"/>
        <v>0</v>
      </c>
      <c r="F11" s="79"/>
      <c r="G11" s="57">
        <f t="shared" si="1"/>
        <v>0</v>
      </c>
      <c r="H11" s="159"/>
      <c r="I11" s="160"/>
      <c r="J11" s="160"/>
      <c r="K11" s="161"/>
    </row>
    <row r="12" spans="1:23" s="84" customFormat="1" ht="15">
      <c r="A12" s="81"/>
      <c r="B12" s="82" t="s">
        <v>4</v>
      </c>
      <c r="C12" s="82"/>
      <c r="D12" s="83"/>
      <c r="E12" s="57">
        <f t="shared" si="0"/>
        <v>0</v>
      </c>
      <c r="F12" s="79"/>
      <c r="G12" s="57">
        <f t="shared" si="1"/>
        <v>0</v>
      </c>
      <c r="H12" s="159"/>
      <c r="I12" s="160"/>
      <c r="J12" s="160"/>
      <c r="K12" s="161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3" ht="15">
      <c r="A13" s="68"/>
      <c r="B13" s="156" t="s">
        <v>81</v>
      </c>
      <c r="C13" s="157"/>
      <c r="D13" s="85">
        <f>SUM(D9:D12)</f>
        <v>0</v>
      </c>
      <c r="E13" s="58">
        <f t="shared" ref="E13:G13" si="2">SUM(E9:E12)</f>
        <v>0</v>
      </c>
      <c r="F13" s="85">
        <f t="shared" si="2"/>
        <v>0</v>
      </c>
      <c r="G13" s="58">
        <f t="shared" si="2"/>
        <v>0</v>
      </c>
      <c r="H13" s="152"/>
      <c r="I13" s="153"/>
      <c r="J13" s="153"/>
      <c r="K13" s="154"/>
    </row>
    <row r="14" spans="1:23" ht="15">
      <c r="A14" s="68"/>
      <c r="B14" s="78"/>
      <c r="C14" s="78"/>
      <c r="D14" s="64"/>
      <c r="E14" s="116"/>
      <c r="G14" s="116"/>
    </row>
    <row r="15" spans="1:23" ht="15">
      <c r="A15" s="68"/>
      <c r="B15" s="86"/>
      <c r="C15" s="86"/>
      <c r="D15" s="64"/>
      <c r="E15" s="116"/>
      <c r="G15" s="116"/>
    </row>
    <row r="16" spans="1:23" ht="15">
      <c r="A16" s="68"/>
      <c r="B16" s="86"/>
      <c r="C16" s="86"/>
      <c r="D16" s="64"/>
      <c r="E16" s="116"/>
      <c r="G16" s="116"/>
    </row>
    <row r="17" spans="1:11" ht="15">
      <c r="A17" s="68"/>
      <c r="B17" s="86"/>
      <c r="C17" s="86"/>
      <c r="D17" s="64"/>
      <c r="E17" s="116"/>
      <c r="G17" s="116"/>
    </row>
    <row r="18" spans="1:11" ht="15">
      <c r="A18" s="68">
        <v>2</v>
      </c>
      <c r="B18" s="76" t="s">
        <v>5</v>
      </c>
      <c r="C18" s="77"/>
      <c r="D18" s="64"/>
      <c r="E18" s="116"/>
      <c r="G18" s="116"/>
    </row>
    <row r="19" spans="1:11" ht="15">
      <c r="A19" s="68"/>
      <c r="B19" s="77" t="s">
        <v>6</v>
      </c>
      <c r="C19" s="77"/>
      <c r="D19" s="87">
        <f t="shared" ref="D19:E22" si="3">C19/2</f>
        <v>0</v>
      </c>
      <c r="E19" s="60">
        <f t="shared" si="3"/>
        <v>0</v>
      </c>
      <c r="F19" s="87"/>
      <c r="G19" s="60">
        <f t="shared" ref="G19" si="4">F19-E19</f>
        <v>0</v>
      </c>
      <c r="H19" s="158"/>
      <c r="I19" s="158"/>
      <c r="J19" s="158"/>
      <c r="K19" s="158"/>
    </row>
    <row r="20" spans="1:11" ht="15">
      <c r="A20" s="68"/>
      <c r="B20" s="77" t="s">
        <v>7</v>
      </c>
      <c r="C20" s="77"/>
      <c r="D20" s="87">
        <f t="shared" si="3"/>
        <v>0</v>
      </c>
      <c r="E20" s="60">
        <f t="shared" si="3"/>
        <v>0</v>
      </c>
      <c r="F20" s="87"/>
      <c r="G20" s="60">
        <f t="shared" ref="G20:G22" si="5">F20-E20</f>
        <v>0</v>
      </c>
      <c r="H20" s="158"/>
      <c r="I20" s="158"/>
      <c r="J20" s="158"/>
      <c r="K20" s="158"/>
    </row>
    <row r="21" spans="1:11" ht="15">
      <c r="A21" s="68"/>
      <c r="B21" s="77" t="s">
        <v>8</v>
      </c>
      <c r="C21" s="78"/>
      <c r="D21" s="87">
        <f t="shared" si="3"/>
        <v>0</v>
      </c>
      <c r="E21" s="60">
        <f t="shared" si="3"/>
        <v>0</v>
      </c>
      <c r="F21" s="87"/>
      <c r="G21" s="60">
        <f t="shared" si="5"/>
        <v>0</v>
      </c>
      <c r="H21" s="158"/>
      <c r="I21" s="158"/>
      <c r="J21" s="158"/>
      <c r="K21" s="158"/>
    </row>
    <row r="22" spans="1:11" ht="15">
      <c r="A22" s="68"/>
      <c r="B22" s="88" t="s">
        <v>9</v>
      </c>
      <c r="C22" s="89"/>
      <c r="D22" s="87">
        <f t="shared" si="3"/>
        <v>0</v>
      </c>
      <c r="E22" s="60">
        <f t="shared" si="3"/>
        <v>0</v>
      </c>
      <c r="F22" s="87"/>
      <c r="G22" s="60">
        <f t="shared" si="5"/>
        <v>0</v>
      </c>
      <c r="H22" s="158"/>
      <c r="I22" s="158"/>
      <c r="J22" s="158"/>
      <c r="K22" s="158"/>
    </row>
    <row r="23" spans="1:11" ht="15">
      <c r="A23" s="68"/>
      <c r="B23" s="156" t="s">
        <v>82</v>
      </c>
      <c r="C23" s="157"/>
      <c r="D23" s="90">
        <f>SUM(D19:D22)</f>
        <v>0</v>
      </c>
      <c r="E23" s="61">
        <f t="shared" ref="E23:G23" si="6">SUM(E19:E22)</f>
        <v>0</v>
      </c>
      <c r="F23" s="90">
        <f t="shared" si="6"/>
        <v>0</v>
      </c>
      <c r="G23" s="61">
        <f t="shared" si="6"/>
        <v>0</v>
      </c>
      <c r="H23" s="158"/>
      <c r="I23" s="158"/>
      <c r="J23" s="158"/>
      <c r="K23" s="158"/>
    </row>
    <row r="24" spans="1:11">
      <c r="A24" s="64"/>
      <c r="B24" s="64"/>
      <c r="C24" s="64"/>
      <c r="D24" s="64"/>
      <c r="E24" s="116"/>
      <c r="G24" s="116"/>
    </row>
    <row r="25" spans="1:11">
      <c r="A25" s="64"/>
      <c r="B25" s="64"/>
      <c r="C25" s="64"/>
      <c r="D25" s="64"/>
      <c r="E25" s="116"/>
      <c r="G25" s="116"/>
    </row>
    <row r="26" spans="1:11" ht="15">
      <c r="A26" s="68">
        <v>3</v>
      </c>
      <c r="B26" s="76" t="s">
        <v>10</v>
      </c>
      <c r="C26" s="77"/>
      <c r="D26" s="64"/>
      <c r="E26" s="116"/>
      <c r="G26" s="116"/>
    </row>
    <row r="27" spans="1:11" ht="15">
      <c r="A27" s="68"/>
      <c r="B27" s="77" t="s">
        <v>11</v>
      </c>
      <c r="C27" s="78"/>
      <c r="D27" s="87">
        <v>0</v>
      </c>
      <c r="E27" s="60">
        <f t="shared" ref="E27" si="7">D27/2</f>
        <v>0</v>
      </c>
      <c r="F27" s="87"/>
      <c r="G27" s="60">
        <f t="shared" ref="G27:G33" si="8">F27-E27</f>
        <v>0</v>
      </c>
      <c r="H27" s="158"/>
      <c r="I27" s="158"/>
      <c r="J27" s="158"/>
      <c r="K27" s="158"/>
    </row>
    <row r="28" spans="1:11" ht="15">
      <c r="A28" s="68"/>
      <c r="B28" s="77" t="s">
        <v>12</v>
      </c>
      <c r="C28" s="77"/>
      <c r="D28" s="87">
        <v>0</v>
      </c>
      <c r="E28" s="60">
        <f t="shared" ref="E28" si="9">D28/2</f>
        <v>0</v>
      </c>
      <c r="F28" s="87"/>
      <c r="G28" s="60">
        <f t="shared" si="8"/>
        <v>0</v>
      </c>
      <c r="H28" s="158"/>
      <c r="I28" s="158"/>
      <c r="J28" s="158"/>
      <c r="K28" s="158"/>
    </row>
    <row r="29" spans="1:11" ht="15">
      <c r="A29" s="68"/>
      <c r="B29" s="77" t="s">
        <v>13</v>
      </c>
      <c r="C29" s="78"/>
      <c r="D29" s="87">
        <v>0</v>
      </c>
      <c r="E29" s="60">
        <f t="shared" ref="E29" si="10">D29/2</f>
        <v>0</v>
      </c>
      <c r="F29" s="87"/>
      <c r="G29" s="60">
        <f t="shared" si="8"/>
        <v>0</v>
      </c>
      <c r="H29" s="158"/>
      <c r="I29" s="158"/>
      <c r="J29" s="158"/>
      <c r="K29" s="158"/>
    </row>
    <row r="30" spans="1:11" ht="15">
      <c r="A30" s="68"/>
      <c r="B30" s="77" t="s">
        <v>14</v>
      </c>
      <c r="C30" s="78"/>
      <c r="D30" s="87">
        <v>0</v>
      </c>
      <c r="E30" s="60">
        <f t="shared" ref="E30" si="11">D30/2</f>
        <v>0</v>
      </c>
      <c r="F30" s="87"/>
      <c r="G30" s="60">
        <f t="shared" si="8"/>
        <v>0</v>
      </c>
      <c r="H30" s="158"/>
      <c r="I30" s="158"/>
      <c r="J30" s="158"/>
      <c r="K30" s="158"/>
    </row>
    <row r="31" spans="1:11" ht="15">
      <c r="A31" s="68"/>
      <c r="B31" s="77" t="s">
        <v>15</v>
      </c>
      <c r="C31" s="78"/>
      <c r="D31" s="87">
        <v>0</v>
      </c>
      <c r="E31" s="60">
        <f t="shared" ref="E31" si="12">D31/2</f>
        <v>0</v>
      </c>
      <c r="F31" s="87"/>
      <c r="G31" s="60">
        <f t="shared" si="8"/>
        <v>0</v>
      </c>
      <c r="H31" s="158"/>
      <c r="I31" s="158"/>
      <c r="J31" s="158"/>
      <c r="K31" s="158"/>
    </row>
    <row r="32" spans="1:11" ht="15">
      <c r="A32" s="68"/>
      <c r="B32" s="77" t="s">
        <v>16</v>
      </c>
      <c r="C32" s="78"/>
      <c r="D32" s="87">
        <v>0</v>
      </c>
      <c r="E32" s="60">
        <f t="shared" ref="E32" si="13">D32/2</f>
        <v>0</v>
      </c>
      <c r="F32" s="87"/>
      <c r="G32" s="60">
        <f t="shared" si="8"/>
        <v>0</v>
      </c>
      <c r="H32" s="158"/>
      <c r="I32" s="158"/>
      <c r="J32" s="158"/>
      <c r="K32" s="158"/>
    </row>
    <row r="33" spans="1:11" ht="15">
      <c r="A33" s="68"/>
      <c r="B33" s="89" t="s">
        <v>17</v>
      </c>
      <c r="C33" s="91"/>
      <c r="D33" s="87">
        <v>0</v>
      </c>
      <c r="E33" s="60">
        <f t="shared" ref="E33" si="14">D33/2</f>
        <v>0</v>
      </c>
      <c r="F33" s="87"/>
      <c r="G33" s="60">
        <f t="shared" si="8"/>
        <v>0</v>
      </c>
      <c r="H33" s="158"/>
      <c r="I33" s="158"/>
      <c r="J33" s="158"/>
      <c r="K33" s="158"/>
    </row>
    <row r="34" spans="1:11" ht="15">
      <c r="A34" s="68"/>
      <c r="B34" s="156" t="s">
        <v>83</v>
      </c>
      <c r="C34" s="157"/>
      <c r="D34" s="90">
        <f>SUM(D27:D33)</f>
        <v>0</v>
      </c>
      <c r="E34" s="61">
        <f t="shared" ref="E34:G34" si="15">SUM(E27:E33)</f>
        <v>0</v>
      </c>
      <c r="F34" s="90">
        <f t="shared" si="15"/>
        <v>0</v>
      </c>
      <c r="G34" s="61">
        <f t="shared" si="15"/>
        <v>0</v>
      </c>
      <c r="H34" s="158"/>
      <c r="I34" s="158"/>
      <c r="J34" s="158"/>
      <c r="K34" s="158"/>
    </row>
    <row r="35" spans="1:11" ht="15">
      <c r="A35" s="68"/>
      <c r="B35" s="64"/>
      <c r="C35" s="64"/>
      <c r="D35" s="64"/>
      <c r="E35" s="116"/>
      <c r="G35" s="116"/>
    </row>
    <row r="36" spans="1:11" ht="15">
      <c r="A36" s="68">
        <v>4</v>
      </c>
      <c r="B36" s="76" t="s">
        <v>18</v>
      </c>
      <c r="C36" s="77"/>
      <c r="D36" s="64"/>
      <c r="E36" s="116"/>
      <c r="G36" s="116"/>
    </row>
    <row r="37" spans="1:11" ht="15">
      <c r="A37" s="68"/>
      <c r="B37" s="77" t="s">
        <v>19</v>
      </c>
      <c r="C37" s="77"/>
      <c r="D37" s="87">
        <v>0</v>
      </c>
      <c r="E37" s="60">
        <f t="shared" ref="E37" si="16">D37/2</f>
        <v>0</v>
      </c>
      <c r="F37" s="87"/>
      <c r="G37" s="60">
        <f t="shared" ref="G37:G39" si="17">F37-E37</f>
        <v>0</v>
      </c>
      <c r="H37" s="158"/>
      <c r="I37" s="158"/>
      <c r="J37" s="158"/>
      <c r="K37" s="158"/>
    </row>
    <row r="38" spans="1:11" ht="15">
      <c r="A38" s="68"/>
      <c r="B38" s="77" t="s">
        <v>20</v>
      </c>
      <c r="C38" s="77"/>
      <c r="D38" s="87">
        <v>0</v>
      </c>
      <c r="E38" s="60">
        <f t="shared" ref="E38" si="18">D38/2</f>
        <v>0</v>
      </c>
      <c r="F38" s="87"/>
      <c r="G38" s="60">
        <f t="shared" si="17"/>
        <v>0</v>
      </c>
      <c r="H38" s="158"/>
      <c r="I38" s="158"/>
      <c r="J38" s="158"/>
      <c r="K38" s="158"/>
    </row>
    <row r="39" spans="1:11" ht="15">
      <c r="A39" s="68"/>
      <c r="B39" s="89" t="s">
        <v>21</v>
      </c>
      <c r="C39" s="89"/>
      <c r="D39" s="87">
        <v>0</v>
      </c>
      <c r="E39" s="60">
        <f t="shared" ref="E39" si="19">D39/2</f>
        <v>0</v>
      </c>
      <c r="F39" s="87"/>
      <c r="G39" s="60">
        <f t="shared" si="17"/>
        <v>0</v>
      </c>
      <c r="H39" s="158"/>
      <c r="I39" s="158"/>
      <c r="J39" s="158"/>
      <c r="K39" s="158"/>
    </row>
    <row r="40" spans="1:11" ht="15">
      <c r="A40" s="68"/>
      <c r="B40" s="156" t="s">
        <v>84</v>
      </c>
      <c r="C40" s="157"/>
      <c r="D40" s="90">
        <f>SUM(D37:D39)</f>
        <v>0</v>
      </c>
      <c r="E40" s="61"/>
      <c r="F40" s="90"/>
      <c r="G40" s="61"/>
      <c r="H40" s="158"/>
      <c r="I40" s="158"/>
      <c r="J40" s="158"/>
      <c r="K40" s="158"/>
    </row>
    <row r="41" spans="1:11" ht="15">
      <c r="A41" s="68"/>
      <c r="B41" s="64"/>
      <c r="C41" s="64"/>
      <c r="D41" s="64"/>
      <c r="E41" s="116"/>
      <c r="G41" s="116"/>
    </row>
    <row r="42" spans="1:11" ht="15">
      <c r="A42" s="92">
        <v>59</v>
      </c>
      <c r="B42" s="76" t="s">
        <v>86</v>
      </c>
      <c r="C42" s="86"/>
      <c r="D42" s="87">
        <v>0</v>
      </c>
      <c r="E42" s="60">
        <f t="shared" ref="E42" si="20">D42/2</f>
        <v>0</v>
      </c>
      <c r="F42" s="87"/>
      <c r="G42" s="60">
        <f t="shared" ref="G42" si="21">F42-E42</f>
        <v>0</v>
      </c>
      <c r="H42" s="158"/>
      <c r="I42" s="158"/>
      <c r="J42" s="158"/>
      <c r="K42" s="158"/>
    </row>
    <row r="43" spans="1:11">
      <c r="A43" s="64"/>
      <c r="B43" s="64"/>
      <c r="C43" s="64"/>
      <c r="D43" s="64"/>
      <c r="E43" s="116"/>
      <c r="G43" s="116"/>
    </row>
    <row r="44" spans="1:11" ht="19.5" thickBot="1">
      <c r="A44" s="68"/>
      <c r="B44" s="142" t="s">
        <v>85</v>
      </c>
      <c r="C44" s="143"/>
      <c r="D44" s="93">
        <f>D42+D40+D34+D23+D13</f>
        <v>0</v>
      </c>
      <c r="E44" s="59">
        <f t="shared" ref="E44:G44" si="22">E42+E40+E34+E23+E13</f>
        <v>0</v>
      </c>
      <c r="F44" s="93">
        <f t="shared" si="22"/>
        <v>0</v>
      </c>
      <c r="G44" s="59">
        <f t="shared" si="22"/>
        <v>0</v>
      </c>
      <c r="H44" s="162"/>
      <c r="I44" s="163"/>
      <c r="J44" s="163"/>
      <c r="K44" s="164"/>
    </row>
    <row r="45" spans="1:11" ht="15" thickTop="1">
      <c r="A45" s="64"/>
      <c r="B45" s="64"/>
      <c r="C45" s="64"/>
      <c r="D45" s="64"/>
      <c r="E45" s="116"/>
      <c r="G45" s="116"/>
    </row>
    <row r="46" spans="1:11" ht="37.5">
      <c r="A46" s="69" t="s">
        <v>58</v>
      </c>
      <c r="B46" s="94"/>
      <c r="C46" s="77"/>
      <c r="D46" s="64"/>
      <c r="E46" s="116"/>
      <c r="G46" s="116"/>
    </row>
    <row r="47" spans="1:11" ht="15.75">
      <c r="A47" s="86"/>
      <c r="B47" s="73" t="s">
        <v>56</v>
      </c>
      <c r="C47" s="73"/>
      <c r="D47" s="64"/>
      <c r="E47" s="116"/>
      <c r="G47" s="116"/>
    </row>
    <row r="48" spans="1:11" ht="15.75">
      <c r="A48" s="86"/>
      <c r="B48" s="73"/>
      <c r="C48" s="73"/>
      <c r="D48" s="64"/>
      <c r="E48" s="116"/>
      <c r="G48" s="116"/>
    </row>
    <row r="49" spans="1:11">
      <c r="A49" s="95" t="s">
        <v>22</v>
      </c>
      <c r="B49" s="96" t="s">
        <v>23</v>
      </c>
      <c r="D49" s="64"/>
      <c r="E49" s="116"/>
      <c r="G49" s="116"/>
    </row>
    <row r="50" spans="1:11">
      <c r="A50" s="97"/>
      <c r="B50" s="98" t="s">
        <v>24</v>
      </c>
      <c r="D50" s="87">
        <v>0</v>
      </c>
      <c r="E50" s="60">
        <f t="shared" ref="E50" si="23">D50/2</f>
        <v>0</v>
      </c>
      <c r="F50" s="87"/>
      <c r="G50" s="60">
        <f t="shared" ref="G50:G52" si="24">F50-E50</f>
        <v>0</v>
      </c>
      <c r="H50" s="158"/>
      <c r="I50" s="158"/>
      <c r="J50" s="158"/>
      <c r="K50" s="158"/>
    </row>
    <row r="51" spans="1:11" ht="15">
      <c r="A51" s="99"/>
      <c r="B51" s="98" t="s">
        <v>25</v>
      </c>
      <c r="D51" s="87">
        <v>0</v>
      </c>
      <c r="E51" s="60">
        <f t="shared" ref="E51" si="25">D51/2</f>
        <v>0</v>
      </c>
      <c r="F51" s="87"/>
      <c r="G51" s="60">
        <f t="shared" si="24"/>
        <v>0</v>
      </c>
      <c r="H51" s="158"/>
      <c r="I51" s="158"/>
      <c r="J51" s="158"/>
      <c r="K51" s="158"/>
    </row>
    <row r="52" spans="1:11">
      <c r="A52" s="97"/>
      <c r="B52" s="98" t="s">
        <v>26</v>
      </c>
      <c r="D52" s="87">
        <v>0</v>
      </c>
      <c r="E52" s="60">
        <f t="shared" ref="E52" si="26">D52/2</f>
        <v>0</v>
      </c>
      <c r="F52" s="87"/>
      <c r="G52" s="60">
        <f t="shared" si="24"/>
        <v>0</v>
      </c>
      <c r="H52" s="158"/>
      <c r="I52" s="158"/>
      <c r="J52" s="158"/>
      <c r="K52" s="158"/>
    </row>
    <row r="53" spans="1:11">
      <c r="A53" s="97"/>
      <c r="B53" s="100"/>
      <c r="C53" s="101" t="s">
        <v>55</v>
      </c>
      <c r="D53" s="102">
        <f>SUM(D50:D52)</f>
        <v>0</v>
      </c>
      <c r="E53" s="63">
        <f t="shared" ref="E53:G53" si="27">SUM(E50:E52)</f>
        <v>0</v>
      </c>
      <c r="F53" s="102">
        <f t="shared" si="27"/>
        <v>0</v>
      </c>
      <c r="G53" s="63">
        <f t="shared" si="27"/>
        <v>0</v>
      </c>
      <c r="H53" s="158"/>
      <c r="I53" s="158"/>
      <c r="J53" s="158"/>
      <c r="K53" s="158"/>
    </row>
    <row r="54" spans="1:11">
      <c r="A54" s="97" t="s">
        <v>27</v>
      </c>
      <c r="B54" s="96" t="s">
        <v>28</v>
      </c>
      <c r="D54" s="64"/>
      <c r="E54" s="116"/>
      <c r="G54" s="116"/>
    </row>
    <row r="55" spans="1:11">
      <c r="A55" s="97"/>
      <c r="B55" s="98" t="s">
        <v>29</v>
      </c>
      <c r="D55" s="87">
        <v>0</v>
      </c>
      <c r="E55" s="60">
        <f t="shared" ref="E55" si="28">D55/2</f>
        <v>0</v>
      </c>
      <c r="F55" s="87"/>
      <c r="G55" s="60">
        <f t="shared" ref="G55:G56" si="29">F55-E55</f>
        <v>0</v>
      </c>
      <c r="H55" s="158"/>
      <c r="I55" s="158"/>
      <c r="J55" s="158"/>
      <c r="K55" s="158"/>
    </row>
    <row r="56" spans="1:11">
      <c r="A56" s="97"/>
      <c r="B56" s="98" t="s">
        <v>30</v>
      </c>
      <c r="D56" s="87">
        <v>0</v>
      </c>
      <c r="E56" s="60">
        <f t="shared" ref="E56" si="30">D56/2</f>
        <v>0</v>
      </c>
      <c r="F56" s="87"/>
      <c r="G56" s="60">
        <f t="shared" si="29"/>
        <v>0</v>
      </c>
      <c r="H56" s="158"/>
      <c r="I56" s="158"/>
      <c r="J56" s="158"/>
      <c r="K56" s="158"/>
    </row>
    <row r="57" spans="1:11">
      <c r="A57" s="103"/>
      <c r="B57" s="104"/>
      <c r="C57" s="105" t="s">
        <v>55</v>
      </c>
      <c r="D57" s="106">
        <f>SUM(D55:D56)</f>
        <v>0</v>
      </c>
      <c r="E57" s="62">
        <f t="shared" ref="E57:G57" si="31">SUM(E55:E56)</f>
        <v>0</v>
      </c>
      <c r="F57" s="106">
        <f t="shared" si="31"/>
        <v>0</v>
      </c>
      <c r="G57" s="62">
        <f t="shared" si="31"/>
        <v>0</v>
      </c>
      <c r="H57" s="158"/>
      <c r="I57" s="158"/>
      <c r="J57" s="158"/>
      <c r="K57" s="158"/>
    </row>
    <row r="58" spans="1:11">
      <c r="A58" s="103"/>
      <c r="B58" s="64"/>
      <c r="C58" s="64"/>
      <c r="D58" s="64"/>
      <c r="E58" s="116"/>
      <c r="G58" s="116"/>
    </row>
    <row r="59" spans="1:11">
      <c r="A59" s="95" t="s">
        <v>31</v>
      </c>
      <c r="B59" s="107" t="s">
        <v>32</v>
      </c>
      <c r="D59" s="64"/>
      <c r="E59" s="116"/>
      <c r="G59" s="116"/>
    </row>
    <row r="60" spans="1:11">
      <c r="A60" s="103"/>
      <c r="B60" s="98" t="s">
        <v>33</v>
      </c>
      <c r="D60" s="87"/>
      <c r="E60" s="60"/>
      <c r="F60" s="87"/>
      <c r="G60" s="60"/>
      <c r="H60" s="158"/>
      <c r="I60" s="158"/>
      <c r="J60" s="158"/>
      <c r="K60" s="158"/>
    </row>
    <row r="61" spans="1:11">
      <c r="A61" s="97"/>
      <c r="B61" s="98" t="s">
        <v>34</v>
      </c>
      <c r="D61" s="87">
        <v>0</v>
      </c>
      <c r="E61" s="60">
        <f t="shared" ref="E61" si="32">D61/2</f>
        <v>0</v>
      </c>
      <c r="F61" s="87"/>
      <c r="G61" s="60">
        <f t="shared" ref="G61:G63" si="33">F61-E61</f>
        <v>0</v>
      </c>
      <c r="H61" s="158"/>
      <c r="I61" s="158"/>
      <c r="J61" s="158"/>
      <c r="K61" s="158"/>
    </row>
    <row r="62" spans="1:11">
      <c r="A62" s="103"/>
      <c r="B62" s="98" t="s">
        <v>35</v>
      </c>
      <c r="D62" s="87">
        <v>0</v>
      </c>
      <c r="E62" s="60">
        <f t="shared" ref="E62" si="34">D62/2</f>
        <v>0</v>
      </c>
      <c r="F62" s="87"/>
      <c r="G62" s="60">
        <f t="shared" si="33"/>
        <v>0</v>
      </c>
      <c r="H62" s="158"/>
      <c r="I62" s="158"/>
      <c r="J62" s="158"/>
      <c r="K62" s="158"/>
    </row>
    <row r="63" spans="1:11">
      <c r="A63" s="103"/>
      <c r="B63" s="98" t="s">
        <v>36</v>
      </c>
      <c r="D63" s="87">
        <v>0</v>
      </c>
      <c r="E63" s="60">
        <f t="shared" ref="E63" si="35">D63/2</f>
        <v>0</v>
      </c>
      <c r="F63" s="87"/>
      <c r="G63" s="60">
        <f t="shared" si="33"/>
        <v>0</v>
      </c>
      <c r="H63" s="158"/>
      <c r="I63" s="158"/>
      <c r="J63" s="158"/>
      <c r="K63" s="158"/>
    </row>
    <row r="64" spans="1:11">
      <c r="A64" s="103"/>
      <c r="B64" s="104"/>
      <c r="C64" s="105" t="s">
        <v>55</v>
      </c>
      <c r="D64" s="90">
        <f>SUM(D60:D63)</f>
        <v>0</v>
      </c>
      <c r="E64" s="61">
        <f t="shared" ref="E64:G64" si="36">SUM(E60:E63)</f>
        <v>0</v>
      </c>
      <c r="F64" s="90">
        <f t="shared" si="36"/>
        <v>0</v>
      </c>
      <c r="G64" s="61">
        <f t="shared" si="36"/>
        <v>0</v>
      </c>
      <c r="H64" s="158"/>
      <c r="I64" s="158"/>
      <c r="J64" s="158"/>
      <c r="K64" s="158"/>
    </row>
    <row r="65" spans="1:11" ht="15">
      <c r="A65" s="68"/>
      <c r="B65" s="64"/>
      <c r="C65" s="64"/>
      <c r="D65" s="64"/>
      <c r="E65" s="116"/>
      <c r="G65" s="116"/>
    </row>
    <row r="66" spans="1:11">
      <c r="A66" s="95"/>
      <c r="B66" s="64"/>
      <c r="C66" s="64"/>
      <c r="D66" s="64"/>
      <c r="E66" s="116"/>
      <c r="G66" s="116"/>
    </row>
    <row r="67" spans="1:11">
      <c r="A67" s="103">
        <v>8</v>
      </c>
      <c r="B67" s="107" t="s">
        <v>37</v>
      </c>
      <c r="D67" s="64"/>
      <c r="E67" s="116"/>
      <c r="G67" s="116"/>
    </row>
    <row r="68" spans="1:11">
      <c r="A68" s="103"/>
      <c r="B68" s="98" t="s">
        <v>38</v>
      </c>
      <c r="D68" s="87">
        <v>0</v>
      </c>
      <c r="E68" s="60">
        <f t="shared" ref="E68" si="37">D68/2</f>
        <v>0</v>
      </c>
      <c r="F68" s="87"/>
      <c r="G68" s="60">
        <f t="shared" ref="G68:G74" si="38">F68-E68</f>
        <v>0</v>
      </c>
      <c r="H68" s="158"/>
      <c r="I68" s="158"/>
      <c r="J68" s="158"/>
      <c r="K68" s="158"/>
    </row>
    <row r="69" spans="1:11">
      <c r="A69" s="103"/>
      <c r="B69" s="98" t="s">
        <v>39</v>
      </c>
      <c r="D69" s="87">
        <v>0</v>
      </c>
      <c r="E69" s="60">
        <f t="shared" ref="E69" si="39">D69/2</f>
        <v>0</v>
      </c>
      <c r="F69" s="87"/>
      <c r="G69" s="60">
        <f t="shared" si="38"/>
        <v>0</v>
      </c>
      <c r="H69" s="158"/>
      <c r="I69" s="158"/>
      <c r="J69" s="158"/>
      <c r="K69" s="158"/>
    </row>
    <row r="70" spans="1:11">
      <c r="A70" s="103"/>
      <c r="B70" s="98" t="s">
        <v>40</v>
      </c>
      <c r="D70" s="87">
        <v>0</v>
      </c>
      <c r="E70" s="60">
        <f t="shared" ref="E70" si="40">D70/2</f>
        <v>0</v>
      </c>
      <c r="F70" s="87"/>
      <c r="G70" s="60">
        <f t="shared" si="38"/>
        <v>0</v>
      </c>
      <c r="H70" s="158"/>
      <c r="I70" s="158"/>
      <c r="J70" s="158"/>
      <c r="K70" s="158"/>
    </row>
    <row r="71" spans="1:11">
      <c r="A71" s="103"/>
      <c r="B71" s="98" t="s">
        <v>41</v>
      </c>
      <c r="D71" s="87">
        <v>0</v>
      </c>
      <c r="E71" s="60">
        <f t="shared" ref="E71" si="41">D71/2</f>
        <v>0</v>
      </c>
      <c r="F71" s="87"/>
      <c r="G71" s="60">
        <f t="shared" si="38"/>
        <v>0</v>
      </c>
      <c r="H71" s="158"/>
      <c r="I71" s="158"/>
      <c r="J71" s="158"/>
      <c r="K71" s="158"/>
    </row>
    <row r="72" spans="1:11">
      <c r="A72" s="103"/>
      <c r="B72" s="98" t="s">
        <v>42</v>
      </c>
      <c r="D72" s="87">
        <v>0</v>
      </c>
      <c r="E72" s="60">
        <f t="shared" ref="E72" si="42">D72/2</f>
        <v>0</v>
      </c>
      <c r="F72" s="87"/>
      <c r="G72" s="60">
        <f t="shared" si="38"/>
        <v>0</v>
      </c>
      <c r="H72" s="158"/>
      <c r="I72" s="158"/>
      <c r="J72" s="158"/>
      <c r="K72" s="158"/>
    </row>
    <row r="73" spans="1:11">
      <c r="A73" s="103"/>
      <c r="B73" s="98" t="s">
        <v>43</v>
      </c>
      <c r="D73" s="87">
        <v>0</v>
      </c>
      <c r="E73" s="60">
        <f t="shared" ref="E73" si="43">D73/2</f>
        <v>0</v>
      </c>
      <c r="F73" s="87"/>
      <c r="G73" s="60">
        <f t="shared" si="38"/>
        <v>0</v>
      </c>
      <c r="H73" s="158"/>
      <c r="I73" s="158"/>
      <c r="J73" s="158"/>
      <c r="K73" s="158"/>
    </row>
    <row r="74" spans="1:11">
      <c r="A74" s="103"/>
      <c r="B74" s="98" t="s">
        <v>44</v>
      </c>
      <c r="D74" s="87">
        <v>0</v>
      </c>
      <c r="E74" s="60">
        <f t="shared" ref="E74" si="44">D74/2</f>
        <v>0</v>
      </c>
      <c r="F74" s="87"/>
      <c r="G74" s="60">
        <f t="shared" si="38"/>
        <v>0</v>
      </c>
      <c r="H74" s="158"/>
      <c r="I74" s="158"/>
      <c r="J74" s="158"/>
      <c r="K74" s="158"/>
    </row>
    <row r="75" spans="1:11">
      <c r="A75" s="103"/>
      <c r="B75" s="104"/>
      <c r="C75" s="105" t="s">
        <v>55</v>
      </c>
      <c r="D75" s="90">
        <f>SUM(D68:D74)</f>
        <v>0</v>
      </c>
      <c r="E75" s="61">
        <f t="shared" ref="E75:G75" si="45">SUM(E68:E74)</f>
        <v>0</v>
      </c>
      <c r="F75" s="90">
        <f t="shared" si="45"/>
        <v>0</v>
      </c>
      <c r="G75" s="61">
        <f t="shared" si="45"/>
        <v>0</v>
      </c>
      <c r="H75" s="158"/>
      <c r="I75" s="158"/>
      <c r="J75" s="158"/>
      <c r="K75" s="158"/>
    </row>
    <row r="76" spans="1:11" ht="15">
      <c r="A76" s="68"/>
      <c r="B76" s="64"/>
      <c r="C76" s="64"/>
      <c r="D76" s="64"/>
      <c r="E76" s="116"/>
      <c r="G76" s="116"/>
    </row>
    <row r="77" spans="1:11">
      <c r="A77" s="103">
        <v>9</v>
      </c>
      <c r="B77" s="107" t="s">
        <v>45</v>
      </c>
      <c r="D77" s="64"/>
      <c r="E77" s="116"/>
      <c r="G77" s="116"/>
    </row>
    <row r="78" spans="1:11">
      <c r="A78" s="103"/>
      <c r="B78" s="98" t="s">
        <v>46</v>
      </c>
      <c r="D78" s="87">
        <v>0</v>
      </c>
      <c r="E78" s="60">
        <f t="shared" ref="E78" si="46">D78/2</f>
        <v>0</v>
      </c>
      <c r="F78" s="87"/>
      <c r="G78" s="60">
        <f t="shared" ref="G78:G80" si="47">F78-E78</f>
        <v>0</v>
      </c>
      <c r="H78" s="158"/>
      <c r="I78" s="158"/>
      <c r="J78" s="158"/>
      <c r="K78" s="158"/>
    </row>
    <row r="79" spans="1:11">
      <c r="A79" s="97"/>
      <c r="B79" s="77" t="s">
        <v>47</v>
      </c>
      <c r="D79" s="87">
        <v>0</v>
      </c>
      <c r="E79" s="60">
        <f t="shared" ref="E79" si="48">D79/2</f>
        <v>0</v>
      </c>
      <c r="F79" s="87"/>
      <c r="G79" s="60">
        <f t="shared" si="47"/>
        <v>0</v>
      </c>
      <c r="H79" s="158"/>
      <c r="I79" s="158"/>
      <c r="J79" s="158"/>
      <c r="K79" s="158"/>
    </row>
    <row r="80" spans="1:11">
      <c r="A80" s="97"/>
      <c r="B80" s="77" t="s">
        <v>48</v>
      </c>
      <c r="D80" s="87">
        <v>0</v>
      </c>
      <c r="E80" s="60">
        <f t="shared" ref="E80" si="49">D80/2</f>
        <v>0</v>
      </c>
      <c r="F80" s="87"/>
      <c r="G80" s="60">
        <f t="shared" si="47"/>
        <v>0</v>
      </c>
      <c r="H80" s="158"/>
      <c r="I80" s="158"/>
      <c r="J80" s="158"/>
      <c r="K80" s="158"/>
    </row>
    <row r="81" spans="1:23" ht="15">
      <c r="A81" s="68"/>
      <c r="B81" s="104"/>
      <c r="C81" s="105" t="s">
        <v>55</v>
      </c>
      <c r="D81" s="87">
        <v>0</v>
      </c>
      <c r="E81" s="60">
        <v>0</v>
      </c>
      <c r="F81" s="87">
        <v>0</v>
      </c>
      <c r="G81" s="60">
        <v>0</v>
      </c>
      <c r="H81" s="158"/>
      <c r="I81" s="158"/>
      <c r="J81" s="158"/>
      <c r="K81" s="158"/>
    </row>
    <row r="82" spans="1:23" ht="15">
      <c r="A82" s="68"/>
      <c r="B82" s="64"/>
      <c r="C82" s="64"/>
      <c r="D82" s="64"/>
      <c r="E82" s="116"/>
      <c r="G82" s="116"/>
    </row>
    <row r="83" spans="1:23">
      <c r="A83" s="92" t="s">
        <v>49</v>
      </c>
      <c r="B83" s="108" t="s">
        <v>50</v>
      </c>
      <c r="C83" s="109"/>
      <c r="D83" s="87">
        <v>0</v>
      </c>
      <c r="E83" s="60">
        <f t="shared" ref="E83" si="50">D83/2</f>
        <v>0</v>
      </c>
      <c r="F83" s="87"/>
      <c r="G83" s="60">
        <f t="shared" ref="G83" si="51">F83-E83</f>
        <v>0</v>
      </c>
      <c r="H83" s="158"/>
      <c r="I83" s="158"/>
      <c r="J83" s="158"/>
      <c r="K83" s="158"/>
    </row>
    <row r="84" spans="1:23" ht="15">
      <c r="A84" s="68"/>
      <c r="B84" s="64"/>
      <c r="C84" s="64"/>
      <c r="D84" s="64"/>
      <c r="E84" s="116"/>
      <c r="G84" s="116"/>
    </row>
    <row r="85" spans="1:23" ht="19.5" thickBot="1">
      <c r="A85" s="68"/>
      <c r="B85" s="142" t="s">
        <v>60</v>
      </c>
      <c r="C85" s="143"/>
      <c r="D85" s="93">
        <f t="shared" ref="D85:G85" si="52">D83+D81+D75+D64+D53+D57</f>
        <v>0</v>
      </c>
      <c r="E85" s="59">
        <f t="shared" si="52"/>
        <v>0</v>
      </c>
      <c r="F85" s="93">
        <f t="shared" si="52"/>
        <v>0</v>
      </c>
      <c r="G85" s="59">
        <f t="shared" si="52"/>
        <v>0</v>
      </c>
      <c r="H85" s="162"/>
      <c r="I85" s="163"/>
      <c r="J85" s="163"/>
      <c r="K85" s="164"/>
    </row>
    <row r="86" spans="1:23" ht="15" thickTop="1">
      <c r="A86" s="64"/>
      <c r="B86" s="64"/>
      <c r="C86" s="64"/>
      <c r="D86" s="64"/>
      <c r="E86" s="116"/>
      <c r="G86" s="116"/>
    </row>
    <row r="87" spans="1:23" s="112" customFormat="1" ht="15">
      <c r="A87" s="110" t="s">
        <v>59</v>
      </c>
      <c r="B87" s="111"/>
      <c r="D87" s="113">
        <f>D44-D85</f>
        <v>0</v>
      </c>
      <c r="E87" s="118">
        <f t="shared" ref="E87:G87" si="53">E44-E85</f>
        <v>0</v>
      </c>
      <c r="F87" s="113">
        <f t="shared" si="53"/>
        <v>0</v>
      </c>
      <c r="G87" s="118">
        <f t="shared" si="53"/>
        <v>0</v>
      </c>
      <c r="H87" s="158"/>
      <c r="I87" s="158"/>
      <c r="J87" s="158"/>
      <c r="K87" s="158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</row>
    <row r="88" spans="1:23" ht="15">
      <c r="A88" s="68"/>
      <c r="B88" s="94"/>
      <c r="C88" s="64"/>
      <c r="D88" s="64"/>
    </row>
    <row r="89" spans="1:23" ht="15">
      <c r="A89" s="68"/>
      <c r="B89" s="86"/>
      <c r="C89" s="64"/>
      <c r="D89" s="64"/>
    </row>
    <row r="90" spans="1:23">
      <c r="A90" s="64"/>
      <c r="B90" s="64"/>
      <c r="C90" s="64"/>
      <c r="D90" s="64"/>
    </row>
    <row r="91" spans="1:23">
      <c r="A91" s="64"/>
      <c r="B91" s="64"/>
      <c r="C91" s="64"/>
      <c r="D91" s="64"/>
    </row>
    <row r="92" spans="1:23">
      <c r="A92" s="64"/>
      <c r="B92" s="64"/>
      <c r="C92" s="64"/>
      <c r="D92" s="64"/>
    </row>
    <row r="93" spans="1:23">
      <c r="A93" s="64"/>
      <c r="B93" s="64"/>
      <c r="C93" s="64"/>
      <c r="D93" s="64"/>
    </row>
    <row r="94" spans="1:23">
      <c r="A94" s="64"/>
      <c r="B94" s="64"/>
      <c r="C94" s="64"/>
      <c r="D94" s="64"/>
    </row>
    <row r="95" spans="1:23">
      <c r="A95" s="64"/>
      <c r="B95" s="64"/>
      <c r="C95" s="64"/>
      <c r="D95" s="64"/>
    </row>
    <row r="96" spans="1:23">
      <c r="A96" s="64"/>
      <c r="B96" s="64"/>
      <c r="C96" s="64"/>
      <c r="D96" s="64"/>
    </row>
    <row r="97" spans="1:21">
      <c r="A97" s="64"/>
      <c r="B97" s="64"/>
      <c r="C97" s="64"/>
      <c r="D97" s="64"/>
    </row>
    <row r="98" spans="1:21">
      <c r="A98" s="64"/>
      <c r="B98" s="64"/>
      <c r="C98" s="64"/>
      <c r="D98" s="64"/>
    </row>
    <row r="99" spans="1:21">
      <c r="A99" s="64"/>
      <c r="B99" s="64"/>
      <c r="C99" s="64"/>
      <c r="D99" s="64"/>
    </row>
    <row r="100" spans="1:21">
      <c r="A100" s="64"/>
      <c r="B100" s="64"/>
      <c r="C100" s="64"/>
      <c r="D100" s="64"/>
    </row>
    <row r="101" spans="1:21">
      <c r="A101" s="64"/>
      <c r="B101" s="64"/>
      <c r="C101" s="64"/>
      <c r="D101" s="64"/>
    </row>
    <row r="102" spans="1:21">
      <c r="A102" s="64"/>
      <c r="B102" s="64"/>
      <c r="C102" s="64"/>
      <c r="D102" s="64"/>
    </row>
    <row r="103" spans="1:21">
      <c r="A103" s="64"/>
      <c r="B103" s="64"/>
      <c r="C103" s="64"/>
      <c r="D103" s="64"/>
    </row>
    <row r="104" spans="1:21">
      <c r="A104" s="64"/>
      <c r="B104" s="64"/>
      <c r="C104" s="64"/>
      <c r="D104" s="64"/>
    </row>
    <row r="105" spans="1:21">
      <c r="A105" s="64"/>
      <c r="B105" s="64"/>
      <c r="C105" s="64"/>
      <c r="D105" s="64"/>
    </row>
    <row r="106" spans="1:21">
      <c r="A106" s="64"/>
      <c r="B106" s="64"/>
      <c r="C106" s="64"/>
      <c r="D106" s="64"/>
    </row>
    <row r="107" spans="1:21" hidden="1">
      <c r="A107" s="64"/>
      <c r="B107" s="64"/>
      <c r="C107" s="64"/>
      <c r="D107" s="64"/>
    </row>
    <row r="108" spans="1:21" hidden="1">
      <c r="A108" s="64"/>
      <c r="B108" s="64"/>
      <c r="C108" s="64"/>
      <c r="D108" s="64"/>
    </row>
    <row r="109" spans="1:21">
      <c r="A109" s="64"/>
      <c r="B109" s="64"/>
      <c r="C109" s="64"/>
      <c r="D109" s="64"/>
    </row>
    <row r="110" spans="1:21">
      <c r="A110" s="64"/>
      <c r="B110" s="64"/>
      <c r="C110" s="64"/>
      <c r="D110" s="64"/>
    </row>
    <row r="111" spans="1:21">
      <c r="A111" s="64"/>
      <c r="B111" s="64"/>
      <c r="C111" s="64"/>
      <c r="D111" s="64"/>
    </row>
    <row r="112" spans="1:21">
      <c r="A112" s="64"/>
      <c r="B112" s="64"/>
      <c r="C112" s="64"/>
      <c r="D112" s="64"/>
    </row>
    <row r="113" spans="1:23">
      <c r="A113" s="64"/>
      <c r="B113" s="64"/>
      <c r="C113" s="64"/>
      <c r="D113" s="64"/>
    </row>
    <row r="114" spans="1:23">
      <c r="A114" s="64"/>
      <c r="B114" s="64"/>
      <c r="C114" s="64"/>
      <c r="D114" s="64"/>
    </row>
    <row r="115" spans="1:23">
      <c r="A115" s="64"/>
      <c r="B115" s="64"/>
      <c r="C115" s="64"/>
      <c r="D115" s="64"/>
    </row>
    <row r="116" spans="1:23">
      <c r="A116" s="64"/>
      <c r="B116" s="64"/>
      <c r="C116" s="64"/>
      <c r="D116" s="64"/>
    </row>
    <row r="117" spans="1:23">
      <c r="A117" s="64"/>
      <c r="B117" s="64"/>
      <c r="C117" s="64"/>
      <c r="D117" s="64"/>
    </row>
    <row r="118" spans="1:23">
      <c r="A118" s="64"/>
      <c r="B118" s="64"/>
      <c r="C118" s="64"/>
      <c r="D118" s="64"/>
    </row>
    <row r="119" spans="1:23">
      <c r="A119" s="64"/>
      <c r="B119" s="64"/>
      <c r="C119" s="64"/>
      <c r="D119" s="64"/>
    </row>
    <row r="120" spans="1:23">
      <c r="A120" s="64"/>
      <c r="B120" s="64"/>
      <c r="C120" s="64"/>
      <c r="D120" s="64"/>
    </row>
    <row r="121" spans="1:23">
      <c r="A121" s="64"/>
      <c r="B121" s="64"/>
      <c r="C121" s="64"/>
      <c r="D121" s="64"/>
    </row>
    <row r="122" spans="1:23">
      <c r="A122" s="64"/>
      <c r="B122" s="64"/>
      <c r="C122" s="64"/>
      <c r="D122" s="64"/>
    </row>
    <row r="123" spans="1:23">
      <c r="A123" s="64"/>
      <c r="B123" s="64"/>
      <c r="C123" s="64"/>
      <c r="D123" s="64"/>
    </row>
    <row r="124" spans="1:23">
      <c r="A124" s="64"/>
      <c r="B124" s="64"/>
      <c r="C124" s="64"/>
      <c r="D124" s="64"/>
    </row>
    <row r="125" spans="1:23">
      <c r="A125" s="64"/>
      <c r="B125" s="64"/>
      <c r="C125" s="64"/>
      <c r="D125" s="64"/>
    </row>
    <row r="126" spans="1:23" s="114" customForma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</row>
    <row r="127" spans="1:23">
      <c r="A127" s="64"/>
      <c r="B127" s="64"/>
      <c r="C127" s="64"/>
      <c r="D127" s="64"/>
    </row>
    <row r="128" spans="1:23">
      <c r="A128" s="64"/>
      <c r="B128" s="64"/>
      <c r="C128" s="64"/>
      <c r="D128" s="64"/>
    </row>
    <row r="129" spans="1:4">
      <c r="A129" s="64"/>
      <c r="B129" s="64"/>
      <c r="C129" s="64"/>
      <c r="D129" s="64"/>
    </row>
    <row r="130" spans="1:4">
      <c r="A130" s="64"/>
      <c r="B130" s="64"/>
      <c r="C130" s="64"/>
      <c r="D130" s="64"/>
    </row>
    <row r="131" spans="1:4">
      <c r="A131" s="64"/>
      <c r="B131" s="64"/>
      <c r="C131" s="64"/>
      <c r="D131" s="64"/>
    </row>
    <row r="132" spans="1:4">
      <c r="A132" s="64"/>
      <c r="B132" s="64"/>
      <c r="C132" s="64"/>
      <c r="D132" s="64"/>
    </row>
    <row r="133" spans="1:4">
      <c r="A133" s="64"/>
      <c r="B133" s="64"/>
      <c r="C133" s="64"/>
      <c r="D133" s="64"/>
    </row>
    <row r="134" spans="1:4">
      <c r="A134" s="64"/>
      <c r="B134" s="64"/>
      <c r="C134" s="64"/>
      <c r="D134" s="64"/>
    </row>
    <row r="135" spans="1:4">
      <c r="A135" s="64"/>
      <c r="B135" s="64"/>
      <c r="C135" s="64"/>
      <c r="D135" s="64"/>
    </row>
    <row r="136" spans="1:4">
      <c r="A136" s="64"/>
      <c r="B136" s="64"/>
      <c r="C136" s="64"/>
      <c r="D136" s="64"/>
    </row>
    <row r="137" spans="1:4">
      <c r="A137" s="64"/>
      <c r="B137" s="64"/>
      <c r="C137" s="64"/>
      <c r="D137" s="64"/>
    </row>
    <row r="138" spans="1:4">
      <c r="A138" s="64"/>
      <c r="B138" s="64"/>
      <c r="C138" s="64"/>
      <c r="D138" s="64"/>
    </row>
    <row r="139" spans="1:4">
      <c r="A139" s="64"/>
      <c r="B139" s="64"/>
      <c r="C139" s="64"/>
      <c r="D139" s="64"/>
    </row>
    <row r="140" spans="1:4">
      <c r="A140" s="64"/>
      <c r="B140" s="64"/>
      <c r="C140" s="64"/>
      <c r="D140" s="64"/>
    </row>
    <row r="141" spans="1:4">
      <c r="A141" s="64"/>
      <c r="B141" s="64"/>
      <c r="C141" s="64"/>
      <c r="D141" s="64"/>
    </row>
    <row r="142" spans="1:4">
      <c r="A142" s="64"/>
      <c r="B142" s="64"/>
      <c r="C142" s="64"/>
      <c r="D142" s="64"/>
    </row>
    <row r="143" spans="1:4">
      <c r="A143" s="64"/>
      <c r="B143" s="64"/>
      <c r="C143" s="64"/>
      <c r="D143" s="64"/>
    </row>
    <row r="144" spans="1:4">
      <c r="A144" s="64"/>
      <c r="B144" s="64"/>
      <c r="C144" s="64"/>
      <c r="D144" s="64"/>
    </row>
    <row r="145" spans="1:4">
      <c r="A145" s="64"/>
      <c r="B145" s="64"/>
      <c r="C145" s="64"/>
      <c r="D145" s="64"/>
    </row>
    <row r="146" spans="1:4">
      <c r="A146" s="64"/>
      <c r="B146" s="64"/>
      <c r="C146" s="64"/>
      <c r="D146" s="64"/>
    </row>
    <row r="147" spans="1:4">
      <c r="A147" s="64"/>
      <c r="B147" s="64"/>
      <c r="C147" s="64"/>
      <c r="D147" s="64"/>
    </row>
    <row r="148" spans="1:4">
      <c r="A148" s="64"/>
      <c r="B148" s="64"/>
      <c r="C148" s="64"/>
      <c r="D148" s="64"/>
    </row>
    <row r="149" spans="1:4">
      <c r="A149" s="64"/>
      <c r="B149" s="64"/>
      <c r="C149" s="64"/>
      <c r="D149" s="64"/>
    </row>
    <row r="150" spans="1:4">
      <c r="A150" s="64"/>
      <c r="B150" s="64"/>
      <c r="C150" s="64"/>
      <c r="D150" s="64"/>
    </row>
  </sheetData>
  <sheetProtection sheet="1" objects="1" scenarios="1"/>
  <mergeCells count="62">
    <mergeCell ref="H83:K83"/>
    <mergeCell ref="H85:K85"/>
    <mergeCell ref="H87:K87"/>
    <mergeCell ref="H78:K78"/>
    <mergeCell ref="H79:K79"/>
    <mergeCell ref="H80:K80"/>
    <mergeCell ref="H81:K81"/>
    <mergeCell ref="H75:K75"/>
    <mergeCell ref="H64:K64"/>
    <mergeCell ref="H68:K68"/>
    <mergeCell ref="H69:K69"/>
    <mergeCell ref="H60:K60"/>
    <mergeCell ref="H61:K61"/>
    <mergeCell ref="H62:K62"/>
    <mergeCell ref="H63:K63"/>
    <mergeCell ref="H70:K70"/>
    <mergeCell ref="H71:K71"/>
    <mergeCell ref="H72:K72"/>
    <mergeCell ref="H73:K73"/>
    <mergeCell ref="H74:K74"/>
    <mergeCell ref="H52:K52"/>
    <mergeCell ref="H53:K53"/>
    <mergeCell ref="H55:K55"/>
    <mergeCell ref="H56:K56"/>
    <mergeCell ref="H57:K57"/>
    <mergeCell ref="H50:K50"/>
    <mergeCell ref="H51:K51"/>
    <mergeCell ref="H40:K40"/>
    <mergeCell ref="H42:K42"/>
    <mergeCell ref="H44:K44"/>
    <mergeCell ref="H34:K34"/>
    <mergeCell ref="H37:K37"/>
    <mergeCell ref="H38:K38"/>
    <mergeCell ref="H39:K39"/>
    <mergeCell ref="H28:K28"/>
    <mergeCell ref="H29:K29"/>
    <mergeCell ref="H30:K30"/>
    <mergeCell ref="H31:K31"/>
    <mergeCell ref="H32:K32"/>
    <mergeCell ref="H33:K33"/>
    <mergeCell ref="H11:K11"/>
    <mergeCell ref="H12:K12"/>
    <mergeCell ref="H13:K13"/>
    <mergeCell ref="H20:K20"/>
    <mergeCell ref="H21:K21"/>
    <mergeCell ref="H19:K19"/>
    <mergeCell ref="B85:C85"/>
    <mergeCell ref="A1:I1"/>
    <mergeCell ref="D3:K3"/>
    <mergeCell ref="A3:C3"/>
    <mergeCell ref="H6:K6"/>
    <mergeCell ref="H9:K9"/>
    <mergeCell ref="B10:C10"/>
    <mergeCell ref="B13:C13"/>
    <mergeCell ref="B23:C23"/>
    <mergeCell ref="B34:C34"/>
    <mergeCell ref="B40:C40"/>
    <mergeCell ref="B44:C44"/>
    <mergeCell ref="H22:K22"/>
    <mergeCell ref="H23:K23"/>
    <mergeCell ref="H27:K27"/>
    <mergeCell ref="H10:K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ריכוז שנתי</vt:lpstr>
      <vt:lpstr>גיליון 2</vt:lpstr>
      <vt:lpstr>גיליון3</vt:lpstr>
      <vt:lpstr>'ריכוז שנתי'!WPrint_TitlesW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meirs</dc:creator>
  <cp:lastModifiedBy>חגית יהודה-מנהלת מדור צהרונים ומעונות יום</cp:lastModifiedBy>
  <cp:lastPrinted>2021-03-08T08:57:16Z</cp:lastPrinted>
  <dcterms:created xsi:type="dcterms:W3CDTF">2012-01-24T08:39:26Z</dcterms:created>
  <dcterms:modified xsi:type="dcterms:W3CDTF">2022-03-28T07:55:12Z</dcterms:modified>
</cp:coreProperties>
</file>